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10" windowHeight="10080" activeTab="2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</sheets>
  <definedNames>
    <definedName name="Z_15BA132F_618A_4930_BF3F_BE5324382E13_.wvu.Cols" localSheetId="5" hidden="1">'Прил 6'!#REF!,'Прил 6'!#REF!</definedName>
    <definedName name="_xlnm.Print_Area" localSheetId="2">'Прил 3'!$A$1:$S$153</definedName>
    <definedName name="_xlnm.Print_Area" localSheetId="3">'Прил 4'!$A$1:$J$214</definedName>
    <definedName name="_xlnm.Print_Area" localSheetId="4">'Прил 5'!$B$1:$V$21</definedName>
    <definedName name="_xlnm.Print_Area" localSheetId="6">'Прил 7'!$A$1:$R$38</definedName>
  </definedNames>
  <calcPr fullCalcOnLoad="1"/>
</workbook>
</file>

<file path=xl/sharedStrings.xml><?xml version="1.0" encoding="utf-8"?>
<sst xmlns="http://schemas.openxmlformats.org/spreadsheetml/2006/main" count="655" uniqueCount="285">
  <si>
    <t>№</t>
  </si>
  <si>
    <t>ГПП-6</t>
  </si>
  <si>
    <t>п/п</t>
  </si>
  <si>
    <t>А</t>
  </si>
  <si>
    <t>Квт</t>
  </si>
  <si>
    <t>Ввод-1</t>
  </si>
  <si>
    <t>Ввод-2</t>
  </si>
  <si>
    <t>Суммарная нагрузка</t>
  </si>
  <si>
    <t>Сторонние потребители</t>
  </si>
  <si>
    <t>Ф605</t>
  </si>
  <si>
    <t>Ф615</t>
  </si>
  <si>
    <t>Заводская нагрузка, запитанная от ГПП</t>
  </si>
  <si>
    <t>Ф604</t>
  </si>
  <si>
    <t>Ф631</t>
  </si>
  <si>
    <t>Ф617</t>
  </si>
  <si>
    <t>Ф618</t>
  </si>
  <si>
    <t>Ф619</t>
  </si>
  <si>
    <t>Ф620</t>
  </si>
  <si>
    <t>Ф621</t>
  </si>
  <si>
    <t>Ф622</t>
  </si>
  <si>
    <t>Ф626</t>
  </si>
  <si>
    <t>Ф627</t>
  </si>
  <si>
    <t>Ф628</t>
  </si>
  <si>
    <t>Заводская нагрузка, подключенныя к АЧР-1  по частоте 47,0 гц, Т=0,3 сек</t>
  </si>
  <si>
    <t>Процент заводской нагрузки, подключенной к АЧР</t>
  </si>
  <si>
    <t>АЧР-1</t>
  </si>
  <si>
    <t>АЧР-2</t>
  </si>
  <si>
    <t>ГПП-21</t>
  </si>
  <si>
    <t>Ввод-1 трансформатор-1</t>
  </si>
  <si>
    <t>Ввод-2 трансформатор-1</t>
  </si>
  <si>
    <t>Ввод-3 трансформатор-1</t>
  </si>
  <si>
    <t>Ввод-4 трансформатор-1</t>
  </si>
  <si>
    <t>Итого:</t>
  </si>
  <si>
    <t>Ввод-1 трансформатор-2</t>
  </si>
  <si>
    <t>Ввод-2 трансформатор-2</t>
  </si>
  <si>
    <t>Ввод-3 трансформатор-2</t>
  </si>
  <si>
    <t>Ввод-4 трансформатор-2</t>
  </si>
  <si>
    <t>Нагрузка сторонних потребителей, запитанных от ГПП</t>
  </si>
  <si>
    <t>ЗСЖБ-6,яч.16</t>
  </si>
  <si>
    <t>ЗСЖБ-6,яч.58</t>
  </si>
  <si>
    <t>ПРОГРЕСС, яч.24</t>
  </si>
  <si>
    <t>ТЭЦ-5, яч.141</t>
  </si>
  <si>
    <t>ТЭЦ-5, яч.121</t>
  </si>
  <si>
    <t>Заводская нагрузка, запитанная от ГПП (6-10 кв)</t>
  </si>
  <si>
    <t>Яч.62</t>
  </si>
  <si>
    <t>Яч.60</t>
  </si>
  <si>
    <t>Яч.52 ТП-32</t>
  </si>
  <si>
    <t>Яч.50</t>
  </si>
  <si>
    <t>Яч.48</t>
  </si>
  <si>
    <t>Яч.44 ТП-51,52</t>
  </si>
  <si>
    <t>Яч.32</t>
  </si>
  <si>
    <t>Яч.30</t>
  </si>
  <si>
    <t>Яч.28 ТП-51,52</t>
  </si>
  <si>
    <t>Яч.26 ТП-32</t>
  </si>
  <si>
    <t>Яч.22</t>
  </si>
  <si>
    <t>Яч.20</t>
  </si>
  <si>
    <t>Яч.14</t>
  </si>
  <si>
    <t>Яч.10</t>
  </si>
  <si>
    <t>Яч.9 ТП-26</t>
  </si>
  <si>
    <t>Яч.27</t>
  </si>
  <si>
    <t>Яч.31</t>
  </si>
  <si>
    <t>Яч.47 ТП-26</t>
  </si>
  <si>
    <t>Яч.49</t>
  </si>
  <si>
    <t>Яч.51</t>
  </si>
  <si>
    <t>Яч.55</t>
  </si>
  <si>
    <t>Яч.57</t>
  </si>
  <si>
    <t>Яч.61</t>
  </si>
  <si>
    <t>Яч.65</t>
  </si>
  <si>
    <t>Яч.112</t>
  </si>
  <si>
    <t>Яч.118</t>
  </si>
  <si>
    <t>Яч.122</t>
  </si>
  <si>
    <t>Яч.124 РП-8</t>
  </si>
  <si>
    <t>Яч.134</t>
  </si>
  <si>
    <t>Яч.136</t>
  </si>
  <si>
    <t>Яч.137 РП-57</t>
  </si>
  <si>
    <t>Яч.140 ТП-26</t>
  </si>
  <si>
    <t>Яч.142 ТП-5</t>
  </si>
  <si>
    <t>Яч.147</t>
  </si>
  <si>
    <t>Яч.139</t>
  </si>
  <si>
    <t>Яч.119</t>
  </si>
  <si>
    <t>Яч.117</t>
  </si>
  <si>
    <t>Яч.115 РП-57</t>
  </si>
  <si>
    <t>АЧР</t>
  </si>
  <si>
    <t>Заводской нагрузки, запитанной от сторонних источников нет</t>
  </si>
  <si>
    <t>ГПП-15</t>
  </si>
  <si>
    <t>СибВО яч.13</t>
  </si>
  <si>
    <t>СибВО яч.20</t>
  </si>
  <si>
    <t>ТПК яч.10</t>
  </si>
  <si>
    <t>АЧР-2 по частоте 48,9 гц, Т=22 сек подключены те же фидера</t>
  </si>
  <si>
    <t>Заводская нагрузка</t>
  </si>
  <si>
    <t>Заводской нагрузки,подключенной к АЧР нет.</t>
  </si>
  <si>
    <t>Заводской нагрузки,подключенной  от сторонних источников нет.</t>
  </si>
  <si>
    <t xml:space="preserve">                                   Сводная ведомость</t>
  </si>
  <si>
    <t>№п/п</t>
  </si>
  <si>
    <t>Часы</t>
  </si>
  <si>
    <t>00.00-01.00</t>
  </si>
  <si>
    <t>01.00-02.00</t>
  </si>
  <si>
    <t>02.00-03.00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</si>
  <si>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</si>
  <si>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</si>
  <si>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</si>
  <si>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</si>
  <si>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</si>
  <si>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</si>
  <si>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</si>
  <si>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</si>
  <si>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</si>
  <si>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</si>
  <si>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</si>
  <si>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</si>
  <si>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</si>
  <si>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</si>
  <si>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Суточный расход</t>
  </si>
  <si>
    <t>эл.энергии</t>
  </si>
  <si>
    <t xml:space="preserve">          ГПП-21</t>
  </si>
  <si>
    <t>Ввод №1</t>
  </si>
  <si>
    <t>Ввод №2</t>
  </si>
  <si>
    <t xml:space="preserve">          ГПП-15</t>
  </si>
  <si>
    <t>Яч.13</t>
  </si>
  <si>
    <t>Яч.58</t>
  </si>
  <si>
    <t>Яч.16</t>
  </si>
  <si>
    <t xml:space="preserve">              ГПП-6</t>
  </si>
  <si>
    <t>Яч.29</t>
  </si>
  <si>
    <t>Яч.121</t>
  </si>
  <si>
    <t>Яч.141</t>
  </si>
  <si>
    <t xml:space="preserve">      по  "Омскшина"</t>
  </si>
  <si>
    <t>Лист №2</t>
  </si>
  <si>
    <t>Лист №3</t>
  </si>
  <si>
    <t>Лист №4</t>
  </si>
  <si>
    <t>мощности (кВт)</t>
  </si>
  <si>
    <t>мощности (кВар)</t>
  </si>
  <si>
    <t>результатов замера активной и реактивной мощности</t>
  </si>
  <si>
    <t>Яч.19</t>
  </si>
  <si>
    <t>Яч.66</t>
  </si>
  <si>
    <t>Яч.56</t>
  </si>
  <si>
    <t>Яч.8</t>
  </si>
  <si>
    <t>Процент заводской нагрузки, подключенной к АЧР не совмещенная очередь</t>
  </si>
  <si>
    <t>яч.21</t>
  </si>
  <si>
    <t xml:space="preserve">        ГПП-21</t>
  </si>
  <si>
    <t>1тр-р</t>
  </si>
  <si>
    <t>2тр-р</t>
  </si>
  <si>
    <t>РУ-10000в</t>
  </si>
  <si>
    <t>РУ-6000в</t>
  </si>
  <si>
    <t>1секция</t>
  </si>
  <si>
    <t>2секция</t>
  </si>
  <si>
    <t>кВ</t>
  </si>
  <si>
    <t>23.00-00.00</t>
  </si>
  <si>
    <t>АЧР несовм.очер.</t>
  </si>
  <si>
    <t>ПРОГРЕСС, яч.70</t>
  </si>
  <si>
    <t>Яч.53</t>
  </si>
  <si>
    <t>Яч.19 ЦРП-2</t>
  </si>
  <si>
    <t>Яч.65 ЦРП-2</t>
  </si>
  <si>
    <t>Яч.28 ТП-52</t>
  </si>
  <si>
    <t>Яч.44 ТП-52</t>
  </si>
  <si>
    <t>Яч.140 РП-26</t>
  </si>
  <si>
    <t>Яч.31 ТП-55,51</t>
  </si>
  <si>
    <t>Яч.57 ТП-55,51</t>
  </si>
  <si>
    <t>Яч.29 ТП-54</t>
  </si>
  <si>
    <t>НИКТИ яч.70</t>
  </si>
  <si>
    <t>НИКТИ яч.24</t>
  </si>
  <si>
    <t>03.00-4.00</t>
  </si>
  <si>
    <t>04.00-5.00</t>
  </si>
  <si>
    <t>05.00-6.00</t>
  </si>
  <si>
    <t>06.00-7.00</t>
  </si>
  <si>
    <t>07.00-8.00</t>
  </si>
  <si>
    <t>08.00-9.00</t>
  </si>
  <si>
    <t>Яч.134 РП-8</t>
  </si>
  <si>
    <t>Яч.112 РП-26</t>
  </si>
  <si>
    <t>Яч.122 РП-39</t>
  </si>
  <si>
    <t xml:space="preserve">Ф624 </t>
  </si>
  <si>
    <t>Приложение 3</t>
  </si>
  <si>
    <t>21.00</t>
  </si>
  <si>
    <t>P,МВт</t>
  </si>
  <si>
    <t>Q,МВАр</t>
  </si>
  <si>
    <t>I, кА</t>
  </si>
  <si>
    <t>U, кВ</t>
  </si>
  <si>
    <t>U,кВ</t>
  </si>
  <si>
    <t xml:space="preserve">1Т </t>
  </si>
  <si>
    <t xml:space="preserve">2Т </t>
  </si>
  <si>
    <t>Сумма 1Т, 2Т</t>
  </si>
  <si>
    <t>1Т</t>
  </si>
  <si>
    <t>Генератор</t>
  </si>
  <si>
    <t>Итого</t>
  </si>
  <si>
    <t>ЧЕРЕМУ-ХОВСКАЯ</t>
  </si>
  <si>
    <t>ШИННАЯ 2      (ГПП-21)</t>
  </si>
  <si>
    <t>ШИННАЯ   (ГПП-6)</t>
  </si>
  <si>
    <t>Заводская нагрузка, подключенная к АЧР-1  по частоте 47,0 гц, Т=0,3 сек</t>
  </si>
  <si>
    <t xml:space="preserve">Сводная ведомость результатов замера нагрузки по вводам и фидерам, активной и реактивной мощности, напряжения на СШ за день </t>
  </si>
  <si>
    <t>P</t>
  </si>
  <si>
    <t>Q</t>
  </si>
  <si>
    <t>I (A)</t>
  </si>
  <si>
    <t>03.00-04.00</t>
  </si>
  <si>
    <t>04.00-05.00</t>
  </si>
  <si>
    <t>05.00-06.00</t>
  </si>
  <si>
    <t>06.00-07.00</t>
  </si>
  <si>
    <t>07.00-08.00</t>
  </si>
  <si>
    <t>08.00-09.00</t>
  </si>
  <si>
    <t>23.00-24.00</t>
  </si>
  <si>
    <t>24.00-01.00</t>
  </si>
  <si>
    <t>Суточный расход эл.эн. (кВт*ч)</t>
  </si>
  <si>
    <t>Поступлепние в сеть</t>
  </si>
  <si>
    <t xml:space="preserve"> яч.10</t>
  </si>
  <si>
    <t>Напряжение</t>
  </si>
  <si>
    <t>Часовые активной</t>
  </si>
  <si>
    <t>Часовые реактивной</t>
  </si>
  <si>
    <t>Приложение  6</t>
  </si>
  <si>
    <t>Тел. 39 23 68</t>
  </si>
  <si>
    <t>(КВт)</t>
  </si>
  <si>
    <t>(Квар)</t>
  </si>
  <si>
    <t>P (КВт)</t>
  </si>
  <si>
    <t>Q(КВар)</t>
  </si>
  <si>
    <t>Заводская нагрузка, подключенная к АЧР-2  по частоте 48,7,0 гц, Т=50 сек</t>
  </si>
  <si>
    <t>Заводская нагрузка, подключенныя к АЧР-2  по частоте 48,7 гц, Т=50 сек</t>
  </si>
  <si>
    <t>Генератор -1</t>
  </si>
  <si>
    <t>Генератор -2</t>
  </si>
  <si>
    <t>ТЭЦ ОАО "Омскшина"</t>
  </si>
  <si>
    <t>(МВт)</t>
  </si>
  <si>
    <t>(Мвар)</t>
  </si>
  <si>
    <t>Приложение 1</t>
  </si>
  <si>
    <t>(наименование предприятия)</t>
  </si>
  <si>
    <t>Время замеров</t>
  </si>
  <si>
    <t>Номер очереди. Суммарная отключаемая мощность (МВт).</t>
  </si>
  <si>
    <t>местное (московское для РЖД)</t>
  </si>
  <si>
    <t>Пропуск электроэнергии за сутки по фидерам включенным в графики (кВт*ч)</t>
  </si>
  <si>
    <t>Исполнитель ФИО</t>
  </si>
  <si>
    <t>Контактный телефон</t>
  </si>
  <si>
    <t>Приложение 2</t>
  </si>
  <si>
    <t xml:space="preserve">Фактическая нагрузка компенсирующих устройств на подстанциях напряжением                </t>
  </si>
  <si>
    <t>(по московскому времени)</t>
  </si>
  <si>
    <t>Объект</t>
  </si>
  <si>
    <t>Ст. №</t>
  </si>
  <si>
    <t>Номинальная мощность СКРМ, Мвар</t>
  </si>
  <si>
    <t>Часы контрольных замеров </t>
  </si>
  <si>
    <t>и т.д.</t>
  </si>
  <si>
    <t>Qmin</t>
  </si>
  <si>
    <t>Qmax</t>
  </si>
  <si>
    <t>U,</t>
  </si>
  <si>
    <t>Q,</t>
  </si>
  <si>
    <t>Мвар</t>
  </si>
  <si>
    <t>Примечание. В таблице указываются все СКРМ, включая находящиеся в ремонте, резерве и т.п.</t>
  </si>
  <si>
    <t>Инициалы и фамилия исполнителя</t>
  </si>
  <si>
    <t>телефон исполнителя</t>
  </si>
  <si>
    <t>Приложение 7</t>
  </si>
  <si>
    <t>Величина нагрузки входящей в график</t>
  </si>
  <si>
    <t>временного отключения потребления электрической мощности</t>
  </si>
  <si>
    <t>за каждый час суток замера (по московскому времени)</t>
  </si>
  <si>
    <t>Очереди</t>
  </si>
  <si>
    <t>Мощность на контрольный час, МВт</t>
  </si>
  <si>
    <t>Нагрузка энергосистемы</t>
  </si>
  <si>
    <t>К наполнения за контрольный час, %</t>
  </si>
  <si>
    <t xml:space="preserve">ФОРМА </t>
  </si>
  <si>
    <t xml:space="preserve"> ОАО "Омскшина"</t>
  </si>
  <si>
    <t>Приложение 5</t>
  </si>
  <si>
    <t>10.00</t>
  </si>
  <si>
    <t>13.00</t>
  </si>
  <si>
    <t xml:space="preserve">     тел. 39 23 68</t>
  </si>
  <si>
    <t>Нагрузка, подключенная к АЧР-1  по ГПП по частоте 48,3 гц, Т=0,3 сек</t>
  </si>
  <si>
    <t>Исп.Романова А.А.,тел.39-23-68</t>
  </si>
  <si>
    <t>Исполнитель: Романова А.А.</t>
  </si>
  <si>
    <t xml:space="preserve">        Исполнитель: Романова А.А.</t>
  </si>
  <si>
    <t>Нагрузка сторонних, подключенных к АЧР не совмещенной очереди по частоте 49,1 гц, Т=15 сек</t>
  </si>
  <si>
    <t>Заводской нагрузки, запитанной от стороних источников нет</t>
  </si>
  <si>
    <t>АЧР не совмещенная очередь по частоте 49,1 гц, Т=15 сек</t>
  </si>
  <si>
    <t>№№  п/п</t>
  </si>
  <si>
    <t xml:space="preserve">  Под-стан-ция</t>
  </si>
  <si>
    <t>Присоеди-нение</t>
  </si>
  <si>
    <t>04.00</t>
  </si>
  <si>
    <t xml:space="preserve">  3-00 </t>
  </si>
  <si>
    <t xml:space="preserve">4-00 </t>
  </si>
  <si>
    <t>5-00</t>
  </si>
  <si>
    <t>6-00  и т.д.</t>
  </si>
  <si>
    <t>Положение анцапф  трансформатора</t>
  </si>
  <si>
    <t xml:space="preserve">Зам. главного   энергетика    </t>
  </si>
  <si>
    <t>С.В. Соловьев</t>
  </si>
  <si>
    <t>Зам. главного энергетика</t>
  </si>
  <si>
    <t>Ф614</t>
  </si>
  <si>
    <t>контрольного замера  15 06.2016г.</t>
  </si>
  <si>
    <t>ПАО "Омскшина"</t>
  </si>
  <si>
    <t>Нагрузка и суточное потребление по фидерам входящим в Графики ограничения и временного отключения электрической энергии (мощности) за день контрольных замеров 15.06.2016 г.</t>
  </si>
  <si>
    <t>110 кВ и выше за каждый час суток контрольного замера 15.06.2016г.</t>
  </si>
  <si>
    <t>Форма обработки контрольного замера АЧР от 15 июня 2016г.</t>
  </si>
  <si>
    <t>Ф623</t>
  </si>
  <si>
    <t>Ф629</t>
  </si>
  <si>
    <t>15 июня   2016г.</t>
  </si>
  <si>
    <t xml:space="preserve"> для обработки результатов контрольного  замера, уровней напряжения,токов и мощностей в трансформаторах,присоединениях линий,отходящих от шин ПС 110 кВ за 15.06.2016г.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</si>
</sst>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#,##0.0000"/>
    <numFmt numFmtId="168" formatCode="#,##0.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FE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6" fillId="33" borderId="0" xfId="0" applyFont="1" applyFill="1" applyBorder="1" applyAlignment="1" applyProtection="1">
      <alignment horizontal="left"/>
      <protection/>
    </xf>
    <xf numFmtId="4" fontId="6" fillId="33" borderId="0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4" fontId="0" fillId="33" borderId="0" xfId="0" applyNumberFormat="1" applyFill="1" applyAlignment="1" applyProtection="1">
      <alignment horizontal="center"/>
      <protection/>
    </xf>
    <xf numFmtId="3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3" fontId="6" fillId="33" borderId="0" xfId="0" applyNumberFormat="1" applyFont="1" applyFill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 horizontal="center"/>
      <protection/>
    </xf>
    <xf numFmtId="3" fontId="0" fillId="33" borderId="17" xfId="0" applyNumberFormat="1" applyFill="1" applyBorder="1" applyAlignment="1" applyProtection="1">
      <alignment horizontal="center"/>
      <protection/>
    </xf>
    <xf numFmtId="3" fontId="0" fillId="33" borderId="18" xfId="0" applyNumberFormat="1" applyFill="1" applyBorder="1" applyAlignment="1" applyProtection="1">
      <alignment horizontal="center"/>
      <protection/>
    </xf>
    <xf numFmtId="4" fontId="0" fillId="33" borderId="19" xfId="0" applyNumberFormat="1" applyFill="1" applyBorder="1" applyAlignment="1" applyProtection="1">
      <alignment horizontal="center"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4" fontId="6" fillId="33" borderId="14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3" fontId="0" fillId="33" borderId="10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3" fontId="0" fillId="33" borderId="17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 locked="0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3" fontId="0" fillId="33" borderId="17" xfId="0" applyNumberFormat="1" applyFont="1" applyFill="1" applyBorder="1" applyAlignment="1" applyProtection="1">
      <alignment/>
      <protection/>
    </xf>
    <xf numFmtId="3" fontId="0" fillId="33" borderId="17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9" fontId="1" fillId="33" borderId="1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9" fontId="0" fillId="33" borderId="17" xfId="0" applyNumberFormat="1" applyFont="1" applyFill="1" applyBorder="1" applyAlignment="1" applyProtection="1">
      <alignment/>
      <protection/>
    </xf>
    <xf numFmtId="9" fontId="0" fillId="33" borderId="17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0" fontId="0" fillId="33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3" fontId="11" fillId="34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 applyProtection="1">
      <alignment/>
      <protection locked="0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3" borderId="21" xfId="0" applyNumberFormat="1" applyFont="1" applyFill="1" applyBorder="1" applyAlignment="1" applyProtection="1">
      <alignment/>
      <protection/>
    </xf>
    <xf numFmtId="3" fontId="0" fillId="33" borderId="14" xfId="0" applyNumberFormat="1" applyFont="1" applyFill="1" applyBorder="1" applyAlignment="1" applyProtection="1">
      <alignment/>
      <protection locked="0"/>
    </xf>
    <xf numFmtId="3" fontId="0" fillId="33" borderId="14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15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3" fontId="0" fillId="33" borderId="16" xfId="0" applyNumberFormat="1" applyFont="1" applyFill="1" applyBorder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/>
      <protection/>
    </xf>
    <xf numFmtId="3" fontId="0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35" borderId="1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33" borderId="23" xfId="0" applyNumberFormat="1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22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3" fontId="12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 applyProtection="1">
      <alignment horizontal="center"/>
      <protection/>
    </xf>
    <xf numFmtId="3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3" fontId="6" fillId="33" borderId="17" xfId="0" applyNumberFormat="1" applyFont="1" applyFill="1" applyBorder="1" applyAlignment="1" applyProtection="1">
      <alignment horizontal="center"/>
      <protection/>
    </xf>
    <xf numFmtId="4" fontId="6" fillId="33" borderId="17" xfId="0" applyNumberFormat="1" applyFont="1" applyFill="1" applyBorder="1" applyAlignment="1" applyProtection="1">
      <alignment horizontal="center"/>
      <protection/>
    </xf>
    <xf numFmtId="4" fontId="6" fillId="33" borderId="18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25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center" wrapText="1"/>
    </xf>
    <xf numFmtId="2" fontId="21" fillId="0" borderId="31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wrapText="1"/>
    </xf>
    <xf numFmtId="2" fontId="21" fillId="0" borderId="18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/>
    </xf>
    <xf numFmtId="2" fontId="21" fillId="0" borderId="27" xfId="0" applyNumberFormat="1" applyFont="1" applyBorder="1" applyAlignment="1">
      <alignment horizontal="center" vertical="center" wrapText="1"/>
    </xf>
    <xf numFmtId="166" fontId="21" fillId="0" borderId="28" xfId="0" applyNumberFormat="1" applyFont="1" applyBorder="1" applyAlignment="1">
      <alignment horizontal="center" vertical="center"/>
    </xf>
    <xf numFmtId="166" fontId="21" fillId="0" borderId="29" xfId="0" applyNumberFormat="1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20" fontId="21" fillId="0" borderId="34" xfId="0" applyNumberFormat="1" applyFont="1" applyBorder="1" applyAlignment="1">
      <alignment wrapText="1"/>
    </xf>
    <xf numFmtId="20" fontId="21" fillId="0" borderId="0" xfId="0" applyNumberFormat="1" applyFont="1" applyBorder="1" applyAlignment="1">
      <alignment wrapText="1"/>
    </xf>
    <xf numFmtId="0" fontId="21" fillId="0" borderId="31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35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37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0" fontId="21" fillId="0" borderId="27" xfId="0" applyFont="1" applyBorder="1" applyAlignment="1">
      <alignment horizontal="center"/>
    </xf>
    <xf numFmtId="20" fontId="27" fillId="0" borderId="28" xfId="0" applyNumberFormat="1" applyFont="1" applyBorder="1" applyAlignment="1">
      <alignment horizontal="center"/>
    </xf>
    <xf numFmtId="20" fontId="27" fillId="0" borderId="29" xfId="0" applyNumberFormat="1" applyFont="1" applyBorder="1" applyAlignment="1">
      <alignment horizontal="center"/>
    </xf>
    <xf numFmtId="20" fontId="27" fillId="0" borderId="25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21" fillId="0" borderId="31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5" fontId="13" fillId="0" borderId="10" xfId="0" applyNumberFormat="1" applyFont="1" applyFill="1" applyBorder="1" applyAlignment="1">
      <alignment horizontal="center"/>
    </xf>
    <xf numFmtId="2" fontId="29" fillId="0" borderId="38" xfId="0" applyNumberFormat="1" applyFont="1" applyFill="1" applyBorder="1" applyAlignment="1">
      <alignment horizontal="center"/>
    </xf>
    <xf numFmtId="2" fontId="29" fillId="0" borderId="39" xfId="0" applyNumberFormat="1" applyFont="1" applyFill="1" applyBorder="1" applyAlignment="1">
      <alignment horizontal="center"/>
    </xf>
    <xf numFmtId="2" fontId="29" fillId="0" borderId="40" xfId="0" applyNumberFormat="1" applyFont="1" applyFill="1" applyBorder="1" applyAlignment="1">
      <alignment horizontal="center"/>
    </xf>
    <xf numFmtId="2" fontId="29" fillId="0" borderId="41" xfId="0" applyNumberFormat="1" applyFont="1" applyFill="1" applyBorder="1" applyAlignment="1">
      <alignment horizontal="center"/>
    </xf>
    <xf numFmtId="2" fontId="29" fillId="0" borderId="42" xfId="0" applyNumberFormat="1" applyFont="1" applyFill="1" applyBorder="1" applyAlignment="1">
      <alignment horizontal="center"/>
    </xf>
    <xf numFmtId="164" fontId="0" fillId="33" borderId="43" xfId="0" applyNumberFormat="1" applyFont="1" applyFill="1" applyBorder="1" applyAlignment="1">
      <alignment horizontal="center"/>
    </xf>
    <xf numFmtId="164" fontId="0" fillId="33" borderId="44" xfId="0" applyNumberFormat="1" applyFont="1" applyFill="1" applyBorder="1" applyAlignment="1">
      <alignment horizontal="center"/>
    </xf>
    <xf numFmtId="1" fontId="0" fillId="33" borderId="44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 horizontal="center"/>
    </xf>
    <xf numFmtId="164" fontId="0" fillId="33" borderId="45" xfId="0" applyNumberFormat="1" applyFont="1" applyFill="1" applyBorder="1" applyAlignment="1">
      <alignment horizontal="center"/>
    </xf>
    <xf numFmtId="166" fontId="0" fillId="33" borderId="46" xfId="0" applyNumberFormat="1" applyFont="1" applyFill="1" applyBorder="1" applyAlignment="1">
      <alignment horizontal="center"/>
    </xf>
    <xf numFmtId="166" fontId="0" fillId="33" borderId="44" xfId="0" applyNumberFormat="1" applyFont="1" applyFill="1" applyBorder="1" applyAlignment="1">
      <alignment horizontal="center"/>
    </xf>
    <xf numFmtId="164" fontId="0" fillId="33" borderId="47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164" fontId="0" fillId="33" borderId="18" xfId="0" applyNumberFormat="1" applyFont="1" applyFill="1" applyBorder="1" applyAlignment="1">
      <alignment horizontal="center"/>
    </xf>
    <xf numFmtId="166" fontId="0" fillId="33" borderId="19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64" fontId="0" fillId="33" borderId="48" xfId="0" applyNumberFormat="1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" fontId="0" fillId="33" borderId="29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164" fontId="0" fillId="33" borderId="28" xfId="0" applyNumberFormat="1" applyFont="1" applyFill="1" applyBorder="1" applyAlignment="1">
      <alignment horizontal="center"/>
    </xf>
    <xf numFmtId="2" fontId="0" fillId="33" borderId="49" xfId="0" applyNumberFormat="1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164" fontId="0" fillId="33" borderId="43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164" fontId="0" fillId="33" borderId="45" xfId="0" applyNumberFormat="1" applyFont="1" applyFill="1" applyBorder="1" applyAlignment="1">
      <alignment/>
    </xf>
    <xf numFmtId="1" fontId="0" fillId="33" borderId="46" xfId="0" applyNumberFormat="1" applyFont="1" applyFill="1" applyBorder="1" applyAlignment="1">
      <alignment/>
    </xf>
    <xf numFmtId="1" fontId="0" fillId="33" borderId="44" xfId="0" applyNumberFormat="1" applyFont="1" applyFill="1" applyBorder="1" applyAlignment="1">
      <alignment/>
    </xf>
    <xf numFmtId="164" fontId="0" fillId="33" borderId="47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66" fontId="0" fillId="33" borderId="47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2" fontId="69" fillId="33" borderId="10" xfId="0" applyNumberFormat="1" applyFont="1" applyFill="1" applyBorder="1" applyAlignment="1">
      <alignment/>
    </xf>
    <xf numFmtId="1" fontId="0" fillId="33" borderId="32" xfId="0" applyNumberFormat="1" applyFont="1" applyFill="1" applyBorder="1" applyAlignment="1">
      <alignment vertical="center"/>
    </xf>
    <xf numFmtId="1" fontId="0" fillId="33" borderId="23" xfId="0" applyNumberFormat="1" applyFont="1" applyFill="1" applyBorder="1" applyAlignment="1">
      <alignment vertical="center"/>
    </xf>
    <xf numFmtId="0" fontId="20" fillId="33" borderId="0" xfId="0" applyFont="1" applyFill="1" applyAlignment="1">
      <alignment/>
    </xf>
    <xf numFmtId="3" fontId="6" fillId="36" borderId="10" xfId="0" applyNumberFormat="1" applyFont="1" applyFill="1" applyBorder="1" applyAlignment="1" applyProtection="1">
      <alignment horizontal="center"/>
      <protection locked="0"/>
    </xf>
    <xf numFmtId="3" fontId="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3" fontId="6" fillId="37" borderId="10" xfId="0" applyNumberFormat="1" applyFont="1" applyFill="1" applyBorder="1" applyAlignment="1" applyProtection="1">
      <alignment horizontal="center"/>
      <protection locked="0"/>
    </xf>
    <xf numFmtId="3" fontId="6" fillId="37" borderId="10" xfId="0" applyNumberFormat="1" applyFont="1" applyFill="1" applyBorder="1" applyAlignment="1">
      <alignment horizontal="center"/>
    </xf>
    <xf numFmtId="0" fontId="6" fillId="37" borderId="0" xfId="0" applyFont="1" applyFill="1" applyAlignment="1">
      <alignment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/>
    </xf>
    <xf numFmtId="2" fontId="34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 horizontal="center"/>
    </xf>
    <xf numFmtId="164" fontId="34" fillId="33" borderId="48" xfId="0" applyNumberFormat="1" applyFont="1" applyFill="1" applyBorder="1" applyAlignment="1">
      <alignment/>
    </xf>
    <xf numFmtId="164" fontId="34" fillId="33" borderId="29" xfId="0" applyNumberFormat="1" applyFont="1" applyFill="1" applyBorder="1" applyAlignment="1">
      <alignment/>
    </xf>
    <xf numFmtId="1" fontId="34" fillId="33" borderId="29" xfId="0" applyNumberFormat="1" applyFont="1" applyFill="1" applyBorder="1" applyAlignment="1">
      <alignment/>
    </xf>
    <xf numFmtId="2" fontId="34" fillId="33" borderId="25" xfId="0" applyNumberFormat="1" applyFont="1" applyFill="1" applyBorder="1" applyAlignment="1">
      <alignment/>
    </xf>
    <xf numFmtId="164" fontId="34" fillId="33" borderId="28" xfId="0" applyNumberFormat="1" applyFont="1" applyFill="1" applyBorder="1" applyAlignment="1">
      <alignment/>
    </xf>
    <xf numFmtId="2" fontId="34" fillId="33" borderId="49" xfId="0" applyNumberFormat="1" applyFont="1" applyFill="1" applyBorder="1" applyAlignment="1">
      <alignment/>
    </xf>
    <xf numFmtId="2" fontId="34" fillId="33" borderId="29" xfId="0" applyNumberFormat="1" applyFont="1" applyFill="1" applyBorder="1" applyAlignment="1">
      <alignment/>
    </xf>
    <xf numFmtId="1" fontId="0" fillId="33" borderId="45" xfId="0" applyNumberFormat="1" applyFont="1" applyFill="1" applyBorder="1" applyAlignment="1">
      <alignment horizontal="center"/>
    </xf>
    <xf numFmtId="166" fontId="6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165" fontId="13" fillId="36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65" fontId="6" fillId="36" borderId="10" xfId="0" applyNumberFormat="1" applyFont="1" applyFill="1" applyBorder="1" applyAlignment="1" applyProtection="1">
      <alignment horizontal="center"/>
      <protection locked="0"/>
    </xf>
    <xf numFmtId="165" fontId="6" fillId="0" borderId="10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1" fontId="0" fillId="38" borderId="44" xfId="0" applyNumberFormat="1" applyFont="1" applyFill="1" applyBorder="1" applyAlignment="1">
      <alignment/>
    </xf>
    <xf numFmtId="1" fontId="0" fillId="38" borderId="10" xfId="0" applyNumberFormat="1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/>
    </xf>
    <xf numFmtId="3" fontId="0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Alignment="1" applyProtection="1">
      <alignment horizontal="center"/>
      <protection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center" wrapText="1"/>
    </xf>
    <xf numFmtId="20" fontId="21" fillId="0" borderId="52" xfId="0" applyNumberFormat="1" applyFont="1" applyBorder="1" applyAlignment="1">
      <alignment horizontal="center" wrapText="1"/>
    </xf>
    <xf numFmtId="20" fontId="21" fillId="0" borderId="53" xfId="0" applyNumberFormat="1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4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4" fillId="0" borderId="52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31" xfId="0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4" fontId="0" fillId="33" borderId="19" xfId="0" applyNumberFormat="1" applyFill="1" applyBorder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" fontId="0" fillId="33" borderId="18" xfId="0" applyNumberFormat="1" applyFill="1" applyBorder="1" applyAlignment="1" applyProtection="1">
      <alignment horizont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/>
    </xf>
    <xf numFmtId="4" fontId="0" fillId="33" borderId="17" xfId="0" applyNumberForma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3" fontId="0" fillId="33" borderId="19" xfId="0" applyNumberFormat="1" applyFill="1" applyBorder="1" applyAlignment="1" applyProtection="1">
      <alignment horizontal="center"/>
      <protection/>
    </xf>
    <xf numFmtId="3" fontId="0" fillId="33" borderId="17" xfId="0" applyNumberFormat="1" applyFill="1" applyBorder="1" applyAlignment="1" applyProtection="1">
      <alignment horizontal="center"/>
      <protection/>
    </xf>
    <xf numFmtId="3" fontId="0" fillId="33" borderId="18" xfId="0" applyNumberFormat="1" applyFill="1" applyBorder="1" applyAlignment="1" applyProtection="1">
      <alignment horizontal="center"/>
      <protection/>
    </xf>
    <xf numFmtId="4" fontId="0" fillId="33" borderId="11" xfId="0" applyNumberFormat="1" applyFill="1" applyBorder="1" applyAlignment="1" applyProtection="1">
      <alignment horizontal="center" vertical="center"/>
      <protection/>
    </xf>
    <xf numFmtId="4" fontId="0" fillId="33" borderId="21" xfId="0" applyNumberFormat="1" applyFill="1" applyBorder="1" applyAlignment="1" applyProtection="1">
      <alignment horizontal="center" vertical="center"/>
      <protection/>
    </xf>
    <xf numFmtId="4" fontId="0" fillId="33" borderId="12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 horizontal="center" vertical="center"/>
    </xf>
    <xf numFmtId="1" fontId="0" fillId="33" borderId="56" xfId="0" applyNumberFormat="1" applyFont="1" applyFill="1" applyBorder="1" applyAlignment="1">
      <alignment horizontal="center" vertical="center"/>
    </xf>
    <xf numFmtId="1" fontId="0" fillId="33" borderId="57" xfId="0" applyNumberFormat="1" applyFont="1" applyFill="1" applyBorder="1" applyAlignment="1">
      <alignment horizontal="center" vertical="center"/>
    </xf>
    <xf numFmtId="1" fontId="0" fillId="33" borderId="58" xfId="0" applyNumberFormat="1" applyFont="1" applyFill="1" applyBorder="1" applyAlignment="1">
      <alignment horizontal="center" vertical="center"/>
    </xf>
    <xf numFmtId="2" fontId="8" fillId="33" borderId="43" xfId="0" applyNumberFormat="1" applyFont="1" applyFill="1" applyBorder="1" applyAlignment="1">
      <alignment horizontal="center" vertical="center" textRotation="90" wrapText="1"/>
    </xf>
    <xf numFmtId="2" fontId="8" fillId="33" borderId="47" xfId="0" applyNumberFormat="1" applyFont="1" applyFill="1" applyBorder="1" applyAlignment="1">
      <alignment horizontal="center" vertical="center" textRotation="90" wrapText="1"/>
    </xf>
    <xf numFmtId="2" fontId="8" fillId="33" borderId="48" xfId="0" applyNumberFormat="1" applyFont="1" applyFill="1" applyBorder="1" applyAlignment="1">
      <alignment horizontal="center" vertical="center" textRotation="90" wrapText="1"/>
    </xf>
    <xf numFmtId="2" fontId="0" fillId="33" borderId="44" xfId="0" applyNumberFormat="1" applyFont="1" applyFill="1" applyBorder="1" applyAlignment="1">
      <alignment horizontal="center" vertical="center"/>
    </xf>
    <xf numFmtId="2" fontId="0" fillId="33" borderId="46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29" fillId="33" borderId="29" xfId="0" applyNumberFormat="1" applyFont="1" applyFill="1" applyBorder="1" applyAlignment="1">
      <alignment horizontal="center" vertical="center"/>
    </xf>
    <xf numFmtId="2" fontId="29" fillId="33" borderId="49" xfId="0" applyNumberFormat="1" applyFont="1" applyFill="1" applyBorder="1" applyAlignment="1">
      <alignment horizontal="center" vertical="center"/>
    </xf>
    <xf numFmtId="0" fontId="34" fillId="33" borderId="56" xfId="0" applyNumberFormat="1" applyFont="1" applyFill="1" applyBorder="1" applyAlignment="1">
      <alignment horizontal="center" vertical="center"/>
    </xf>
    <xf numFmtId="0" fontId="34" fillId="33" borderId="57" xfId="0" applyNumberFormat="1" applyFont="1" applyFill="1" applyBorder="1" applyAlignment="1">
      <alignment horizontal="center" vertical="center"/>
    </xf>
    <xf numFmtId="0" fontId="0" fillId="33" borderId="58" xfId="0" applyNumberFormat="1" applyFill="1" applyBorder="1" applyAlignment="1">
      <alignment horizontal="center" vertical="center"/>
    </xf>
    <xf numFmtId="2" fontId="31" fillId="33" borderId="43" xfId="0" applyNumberFormat="1" applyFont="1" applyFill="1" applyBorder="1" applyAlignment="1">
      <alignment horizontal="center" vertical="center" textRotation="90" wrapText="1"/>
    </xf>
    <xf numFmtId="2" fontId="31" fillId="33" borderId="47" xfId="0" applyNumberFormat="1" applyFont="1" applyFill="1" applyBorder="1" applyAlignment="1">
      <alignment horizontal="center" vertical="center" textRotation="90" wrapText="1"/>
    </xf>
    <xf numFmtId="0" fontId="31" fillId="33" borderId="48" xfId="0" applyFont="1" applyFill="1" applyBorder="1" applyAlignment="1">
      <alignment horizontal="center" vertical="center" textRotation="90" wrapText="1"/>
    </xf>
    <xf numFmtId="2" fontId="32" fillId="33" borderId="10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2" fontId="32" fillId="33" borderId="29" xfId="0" applyNumberFormat="1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 wrapText="1"/>
    </xf>
    <xf numFmtId="2" fontId="5" fillId="0" borderId="60" xfId="0" applyNumberFormat="1" applyFont="1" applyFill="1" applyBorder="1" applyAlignment="1">
      <alignment horizontal="center" vertical="center" wrapText="1"/>
    </xf>
    <xf numFmtId="2" fontId="5" fillId="0" borderId="61" xfId="0" applyNumberFormat="1" applyFont="1" applyFill="1" applyBorder="1" applyAlignment="1">
      <alignment horizontal="center" vertical="center" wrapText="1"/>
    </xf>
    <xf numFmtId="2" fontId="6" fillId="0" borderId="61" xfId="0" applyNumberFormat="1" applyFont="1" applyFill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/>
    </xf>
    <xf numFmtId="2" fontId="30" fillId="33" borderId="43" xfId="0" applyNumberFormat="1" applyFont="1" applyFill="1" applyBorder="1" applyAlignment="1">
      <alignment horizontal="center" vertical="center" textRotation="90" wrapText="1"/>
    </xf>
    <xf numFmtId="2" fontId="30" fillId="33" borderId="47" xfId="0" applyNumberFormat="1" applyFont="1" applyFill="1" applyBorder="1" applyAlignment="1">
      <alignment horizontal="center" vertical="center" textRotation="90" wrapText="1"/>
    </xf>
    <xf numFmtId="2" fontId="30" fillId="33" borderId="48" xfId="0" applyNumberFormat="1" applyFont="1" applyFill="1" applyBorder="1" applyAlignment="1">
      <alignment horizontal="center" vertical="center" textRotation="90" wrapText="1"/>
    </xf>
    <xf numFmtId="0" fontId="34" fillId="33" borderId="46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2" fontId="28" fillId="0" borderId="0" xfId="0" applyNumberFormat="1" applyFont="1" applyFill="1" applyAlignment="1">
      <alignment horizontal="center"/>
    </xf>
    <xf numFmtId="2" fontId="28" fillId="0" borderId="0" xfId="0" applyNumberFormat="1" applyFont="1" applyFill="1" applyAlignment="1">
      <alignment horizont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2" fontId="19" fillId="0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314325</xdr:colOff>
      <xdr:row>23</xdr:row>
      <xdr:rowOff>152400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581525" y="64865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23" sqref="A23"/>
    </sheetView>
  </sheetViews>
  <sheetFormatPr defaultColWidth="15.875" defaultRowHeight="12.75" outlineLevelRow="1"/>
  <cols>
    <col min="1" max="1" width="40.125" style="176" customWidth="1"/>
    <col min="2" max="2" width="8.625" style="177" customWidth="1"/>
    <col min="3" max="3" width="7.875" style="177" customWidth="1"/>
    <col min="4" max="4" width="8.375" style="177" customWidth="1"/>
    <col min="5" max="5" width="8.875" style="177" customWidth="1"/>
    <col min="6" max="6" width="9.125" style="177" customWidth="1"/>
    <col min="7" max="7" width="9.875" style="177" customWidth="1"/>
    <col min="8" max="8" width="9.75390625" style="177" customWidth="1"/>
    <col min="9" max="9" width="9.25390625" style="177" customWidth="1"/>
    <col min="10" max="10" width="10.00390625" style="177" customWidth="1"/>
    <col min="11" max="11" width="9.625" style="177" customWidth="1"/>
    <col min="12" max="16384" width="15.875" style="201" customWidth="1"/>
  </cols>
  <sheetData>
    <row r="1" spans="9:11" ht="15.75">
      <c r="I1" s="327" t="s">
        <v>218</v>
      </c>
      <c r="J1" s="328"/>
      <c r="K1" s="328"/>
    </row>
    <row r="2" spans="1:12" ht="15.7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8"/>
      <c r="L2" s="180"/>
    </row>
    <row r="3" spans="1:11" ht="15.75">
      <c r="A3" s="330" t="s">
        <v>219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2" s="203" customFormat="1" ht="47.25" customHeight="1">
      <c r="A4" s="332" t="s">
        <v>278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202"/>
    </row>
    <row r="5" ht="16.5" thickBot="1">
      <c r="I5" s="180"/>
    </row>
    <row r="6" spans="1:11" ht="15.75">
      <c r="A6" s="181" t="s">
        <v>220</v>
      </c>
      <c r="B6" s="324" t="s">
        <v>221</v>
      </c>
      <c r="C6" s="324"/>
      <c r="D6" s="324"/>
      <c r="E6" s="324"/>
      <c r="F6" s="324"/>
      <c r="G6" s="324"/>
      <c r="H6" s="324"/>
      <c r="I6" s="324"/>
      <c r="J6" s="324"/>
      <c r="K6" s="325"/>
    </row>
    <row r="7" spans="1:11" ht="18.75" customHeight="1" thickBot="1">
      <c r="A7" s="182" t="s">
        <v>222</v>
      </c>
      <c r="B7" s="183">
        <v>1</v>
      </c>
      <c r="C7" s="184">
        <v>2</v>
      </c>
      <c r="D7" s="184">
        <v>3</v>
      </c>
      <c r="E7" s="184">
        <v>4</v>
      </c>
      <c r="F7" s="184">
        <v>5</v>
      </c>
      <c r="G7" s="184">
        <v>6</v>
      </c>
      <c r="H7" s="184">
        <v>7</v>
      </c>
      <c r="I7" s="184">
        <v>8</v>
      </c>
      <c r="J7" s="184">
        <v>9</v>
      </c>
      <c r="K7" s="179">
        <v>10</v>
      </c>
    </row>
    <row r="8" spans="1:11" ht="15.75">
      <c r="A8" s="185" t="s">
        <v>267</v>
      </c>
      <c r="B8" s="186"/>
      <c r="C8" s="187"/>
      <c r="D8" s="188"/>
      <c r="E8" s="188"/>
      <c r="F8" s="188"/>
      <c r="G8" s="187"/>
      <c r="H8" s="187"/>
      <c r="I8" s="188"/>
      <c r="J8" s="188"/>
      <c r="K8" s="189"/>
    </row>
    <row r="9" spans="1:11" ht="15.75">
      <c r="A9" s="190" t="s">
        <v>268</v>
      </c>
      <c r="B9" s="191"/>
      <c r="C9" s="192"/>
      <c r="D9" s="192"/>
      <c r="E9" s="193"/>
      <c r="F9" s="192"/>
      <c r="G9" s="192"/>
      <c r="H9" s="192"/>
      <c r="I9" s="192"/>
      <c r="J9" s="193"/>
      <c r="K9" s="194"/>
    </row>
    <row r="10" spans="1:11" ht="15.75">
      <c r="A10" s="190" t="s">
        <v>269</v>
      </c>
      <c r="B10" s="191"/>
      <c r="C10" s="193"/>
      <c r="D10" s="192"/>
      <c r="E10" s="192"/>
      <c r="F10" s="193"/>
      <c r="G10" s="193"/>
      <c r="H10" s="192"/>
      <c r="I10" s="193"/>
      <c r="J10" s="192"/>
      <c r="K10" s="195"/>
    </row>
    <row r="11" spans="1:11" ht="15.75">
      <c r="A11" s="190" t="s">
        <v>270</v>
      </c>
      <c r="B11" s="196"/>
      <c r="C11" s="193"/>
      <c r="D11" s="193"/>
      <c r="E11" s="193"/>
      <c r="F11" s="193"/>
      <c r="G11" s="193"/>
      <c r="H11" s="193"/>
      <c r="I11" s="193"/>
      <c r="J11" s="193"/>
      <c r="K11" s="194"/>
    </row>
    <row r="12" spans="1:11" ht="41.25" customHeight="1" thickBot="1">
      <c r="A12" s="197" t="s">
        <v>223</v>
      </c>
      <c r="B12" s="198"/>
      <c r="C12" s="199"/>
      <c r="D12" s="199"/>
      <c r="E12" s="199"/>
      <c r="F12" s="199"/>
      <c r="G12" s="199"/>
      <c r="H12" s="199"/>
      <c r="I12" s="199"/>
      <c r="J12" s="199"/>
      <c r="K12" s="200"/>
    </row>
    <row r="13" spans="1:11" ht="15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5" ht="15.75" hidden="1" outlineLevel="1">
      <c r="A14" s="326" t="s">
        <v>224</v>
      </c>
      <c r="B14" s="326"/>
      <c r="C14" s="326"/>
      <c r="D14" s="326"/>
      <c r="E14"/>
    </row>
    <row r="15" spans="1:5" ht="15.75" hidden="1" outlineLevel="1">
      <c r="A15" s="326" t="s">
        <v>225</v>
      </c>
      <c r="B15" s="326"/>
      <c r="C15" s="326"/>
      <c r="D15" s="326"/>
      <c r="E15"/>
    </row>
    <row r="16" ht="15.75" collapsed="1"/>
  </sheetData>
  <sheetProtection/>
  <mergeCells count="7">
    <mergeCell ref="B6:K6"/>
    <mergeCell ref="A14:D14"/>
    <mergeCell ref="A15:D15"/>
    <mergeCell ref="I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8"/>
  <sheetViews>
    <sheetView zoomScalePageLayoutView="0" workbookViewId="0" topLeftCell="A1">
      <selection activeCell="D30" sqref="D30:E30"/>
    </sheetView>
  </sheetViews>
  <sheetFormatPr defaultColWidth="5.625" defaultRowHeight="12.75" outlineLevelRow="1"/>
  <sheetData>
    <row r="1" ht="15.75">
      <c r="V1" s="204" t="s">
        <v>226</v>
      </c>
    </row>
    <row r="3" ht="15.75">
      <c r="K3" s="205" t="s">
        <v>227</v>
      </c>
    </row>
    <row r="4" ht="15.75">
      <c r="K4" s="205" t="s">
        <v>279</v>
      </c>
    </row>
    <row r="5" ht="15.75">
      <c r="K5" s="205" t="s">
        <v>228</v>
      </c>
    </row>
    <row r="6" spans="22:25" ht="16.5" thickBot="1">
      <c r="V6" s="151"/>
      <c r="Y6" s="205"/>
    </row>
    <row r="7" spans="1:22" ht="30.75" customHeight="1" thickBot="1">
      <c r="A7" s="337" t="s">
        <v>229</v>
      </c>
      <c r="B7" s="335" t="s">
        <v>230</v>
      </c>
      <c r="C7" s="341" t="s">
        <v>231</v>
      </c>
      <c r="D7" s="342"/>
      <c r="E7" s="345" t="s">
        <v>232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</row>
    <row r="8" spans="1:56" ht="16.5" thickBot="1">
      <c r="A8" s="338"/>
      <c r="B8" s="340"/>
      <c r="C8" s="343"/>
      <c r="D8" s="344"/>
      <c r="E8" s="333">
        <v>0</v>
      </c>
      <c r="F8" s="334"/>
      <c r="G8" s="333">
        <v>0.041666666666666664</v>
      </c>
      <c r="H8" s="334"/>
      <c r="I8" s="333">
        <v>0.08333333333333333</v>
      </c>
      <c r="J8" s="334"/>
      <c r="K8" s="333">
        <v>0.125</v>
      </c>
      <c r="L8" s="334"/>
      <c r="M8" s="333">
        <v>0.166666666666667</v>
      </c>
      <c r="N8" s="334"/>
      <c r="O8" s="333">
        <v>0.208333333333334</v>
      </c>
      <c r="P8" s="334"/>
      <c r="Q8" s="333">
        <v>0.25</v>
      </c>
      <c r="R8" s="334"/>
      <c r="S8" s="333">
        <v>0.291666666666667</v>
      </c>
      <c r="T8" s="334"/>
      <c r="U8" s="333" t="s">
        <v>233</v>
      </c>
      <c r="V8" s="334"/>
      <c r="BA8" s="206"/>
      <c r="BB8" s="207"/>
      <c r="BC8" s="207"/>
      <c r="BD8" s="207"/>
    </row>
    <row r="9" spans="1:56" ht="15.75">
      <c r="A9" s="338"/>
      <c r="B9" s="340"/>
      <c r="C9" s="335" t="s">
        <v>234</v>
      </c>
      <c r="D9" s="335" t="s">
        <v>235</v>
      </c>
      <c r="E9" s="208" t="s">
        <v>236</v>
      </c>
      <c r="F9" s="209" t="s">
        <v>237</v>
      </c>
      <c r="G9" s="209" t="s">
        <v>236</v>
      </c>
      <c r="H9" s="209" t="s">
        <v>237</v>
      </c>
      <c r="I9" s="209" t="s">
        <v>236</v>
      </c>
      <c r="J9" s="209" t="s">
        <v>237</v>
      </c>
      <c r="K9" s="209" t="s">
        <v>236</v>
      </c>
      <c r="L9" s="209" t="s">
        <v>237</v>
      </c>
      <c r="M9" s="209" t="s">
        <v>236</v>
      </c>
      <c r="N9" s="209" t="s">
        <v>237</v>
      </c>
      <c r="O9" s="209" t="s">
        <v>236</v>
      </c>
      <c r="P9" s="209" t="s">
        <v>237</v>
      </c>
      <c r="Q9" s="209" t="s">
        <v>236</v>
      </c>
      <c r="R9" s="209" t="s">
        <v>237</v>
      </c>
      <c r="S9" s="209" t="s">
        <v>236</v>
      </c>
      <c r="T9" s="209" t="s">
        <v>237</v>
      </c>
      <c r="U9" s="209" t="s">
        <v>236</v>
      </c>
      <c r="V9" s="210" t="s">
        <v>237</v>
      </c>
      <c r="BA9" s="211"/>
      <c r="BB9" s="211"/>
      <c r="BC9" s="211"/>
      <c r="BD9" s="211"/>
    </row>
    <row r="10" spans="1:56" ht="15" customHeight="1" thickBot="1">
      <c r="A10" s="339"/>
      <c r="B10" s="336"/>
      <c r="C10" s="336"/>
      <c r="D10" s="336"/>
      <c r="E10" s="183" t="s">
        <v>145</v>
      </c>
      <c r="F10" s="184" t="s">
        <v>238</v>
      </c>
      <c r="G10" s="184" t="s">
        <v>145</v>
      </c>
      <c r="H10" s="184" t="s">
        <v>238</v>
      </c>
      <c r="I10" s="184" t="s">
        <v>145</v>
      </c>
      <c r="J10" s="184" t="s">
        <v>238</v>
      </c>
      <c r="K10" s="184" t="s">
        <v>145</v>
      </c>
      <c r="L10" s="184" t="s">
        <v>238</v>
      </c>
      <c r="M10" s="184" t="s">
        <v>145</v>
      </c>
      <c r="N10" s="184" t="s">
        <v>238</v>
      </c>
      <c r="O10" s="184" t="s">
        <v>145</v>
      </c>
      <c r="P10" s="184" t="s">
        <v>238</v>
      </c>
      <c r="Q10" s="184" t="s">
        <v>145</v>
      </c>
      <c r="R10" s="184" t="s">
        <v>238</v>
      </c>
      <c r="S10" s="184" t="s">
        <v>145</v>
      </c>
      <c r="T10" s="184" t="s">
        <v>238</v>
      </c>
      <c r="U10" s="184" t="s">
        <v>145</v>
      </c>
      <c r="V10" s="179" t="s">
        <v>238</v>
      </c>
      <c r="BA10" s="211"/>
      <c r="BB10" s="211"/>
      <c r="BC10" s="211"/>
      <c r="BD10" s="211"/>
    </row>
    <row r="11" spans="1:56" ht="16.5" thickBo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4"/>
      <c r="BA11" s="215"/>
      <c r="BB11" s="215"/>
      <c r="BC11" s="215"/>
      <c r="BD11" s="215"/>
    </row>
    <row r="12" spans="1:20" ht="15" customHeight="1">
      <c r="A12" s="180"/>
      <c r="T12" s="151"/>
    </row>
    <row r="14" ht="15.75">
      <c r="A14" s="180" t="s">
        <v>239</v>
      </c>
    </row>
    <row r="17" ht="12.75" hidden="1" outlineLevel="1">
      <c r="A17" s="216" t="s">
        <v>240</v>
      </c>
    </row>
    <row r="18" ht="12.75" hidden="1" outlineLevel="1">
      <c r="A18" s="216" t="s">
        <v>241</v>
      </c>
    </row>
    <row r="19" ht="12.75" collapsed="1"/>
  </sheetData>
  <sheetProtection/>
  <mergeCells count="15">
    <mergeCell ref="A7:A10"/>
    <mergeCell ref="B7:B10"/>
    <mergeCell ref="C7:D8"/>
    <mergeCell ref="E7:V7"/>
    <mergeCell ref="E8:F8"/>
    <mergeCell ref="G8:H8"/>
    <mergeCell ref="I8:J8"/>
    <mergeCell ref="K8:L8"/>
    <mergeCell ref="M8:N8"/>
    <mergeCell ref="O8:P8"/>
    <mergeCell ref="U8:V8"/>
    <mergeCell ref="C9:C10"/>
    <mergeCell ref="D9:D10"/>
    <mergeCell ref="Q8:R8"/>
    <mergeCell ref="S8:T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5"/>
  <sheetViews>
    <sheetView showGridLines="0" tabSelected="1" zoomScalePageLayoutView="0" workbookViewId="0" topLeftCell="A1">
      <selection activeCell="D166" sqref="D166"/>
    </sheetView>
  </sheetViews>
  <sheetFormatPr defaultColWidth="9.00390625" defaultRowHeight="12.75" outlineLevelRow="1"/>
  <cols>
    <col min="1" max="1" width="9.375" style="20" customWidth="1"/>
    <col min="2" max="2" width="9.25390625" style="54" customWidth="1"/>
    <col min="3" max="3" width="9.125" style="21" customWidth="1"/>
    <col min="4" max="4" width="9.125" style="22" customWidth="1"/>
    <col min="5" max="5" width="9.625" style="54" customWidth="1"/>
    <col min="6" max="6" width="8.00390625" style="21" customWidth="1"/>
    <col min="7" max="7" width="8.875" style="22" customWidth="1"/>
    <col min="8" max="8" width="9.00390625" style="21" customWidth="1"/>
    <col min="9" max="9" width="8.75390625" style="21" customWidth="1"/>
    <col min="10" max="10" width="9.00390625" style="22" customWidth="1"/>
    <col min="11" max="11" width="9.75390625" style="21" customWidth="1"/>
    <col min="12" max="12" width="7.625" style="21" customWidth="1"/>
    <col min="13" max="13" width="8.75390625" style="22" customWidth="1"/>
    <col min="14" max="14" width="8.75390625" style="21" customWidth="1"/>
    <col min="15" max="15" width="7.875" style="21" customWidth="1"/>
    <col min="16" max="16" width="7.875" style="22" customWidth="1"/>
    <col min="17" max="17" width="8.375" style="21" customWidth="1"/>
    <col min="18" max="18" width="8.00390625" style="21" customWidth="1"/>
    <col min="19" max="19" width="7.625" style="22" customWidth="1"/>
    <col min="20" max="20" width="8.875" style="20" customWidth="1"/>
    <col min="21" max="21" width="8.125" style="20" customWidth="1"/>
    <col min="22" max="22" width="7.625" style="17" customWidth="1"/>
    <col min="23" max="23" width="9.125" style="17" customWidth="1"/>
    <col min="24" max="24" width="5.125" style="17" customWidth="1"/>
    <col min="25" max="25" width="7.625" style="17" customWidth="1"/>
    <col min="26" max="26" width="9.125" style="17" customWidth="1"/>
    <col min="27" max="27" width="5.875" style="17" customWidth="1"/>
    <col min="28" max="28" width="7.25390625" style="17" customWidth="1"/>
    <col min="29" max="32" width="9.125" style="17" customWidth="1"/>
    <col min="33" max="33" width="9.00390625" style="17" customWidth="1"/>
    <col min="34" max="16384" width="9.125" style="17" customWidth="1"/>
  </cols>
  <sheetData>
    <row r="1" ht="12.75">
      <c r="Q1" s="175" t="s">
        <v>170</v>
      </c>
    </row>
    <row r="2" ht="12.75">
      <c r="B2" s="154" t="s">
        <v>277</v>
      </c>
    </row>
    <row r="3" spans="1:19" ht="27.75" customHeight="1">
      <c r="A3" s="348" t="s">
        <v>187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2:19" ht="21" customHeight="1">
      <c r="B4" s="290"/>
      <c r="C4" s="348" t="s">
        <v>276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S4" s="42"/>
    </row>
    <row r="5" spans="1:19" ht="21" customHeight="1">
      <c r="A5" s="174"/>
      <c r="B5" s="174"/>
      <c r="C5" s="174"/>
      <c r="D5" s="174"/>
      <c r="E5" s="174"/>
      <c r="F5" s="174"/>
      <c r="G5" s="174"/>
      <c r="I5" s="154"/>
      <c r="J5" s="154"/>
      <c r="K5" s="154"/>
      <c r="L5" s="22"/>
      <c r="M5" s="21"/>
      <c r="N5" s="22"/>
      <c r="S5" s="42"/>
    </row>
    <row r="6" spans="1:19" ht="21" customHeight="1">
      <c r="A6" s="174"/>
      <c r="B6" s="174"/>
      <c r="C6" s="174"/>
      <c r="D6" s="174"/>
      <c r="E6" s="174"/>
      <c r="F6" s="174"/>
      <c r="G6" s="174"/>
      <c r="I6" s="154"/>
      <c r="J6" s="154"/>
      <c r="K6" s="154"/>
      <c r="L6" s="22"/>
      <c r="M6" s="21"/>
      <c r="N6" s="22"/>
      <c r="S6" s="42"/>
    </row>
    <row r="7" spans="1:21" ht="18" customHeight="1">
      <c r="A7" s="371" t="s">
        <v>94</v>
      </c>
      <c r="B7" s="377" t="s">
        <v>200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9"/>
      <c r="T7" s="17"/>
      <c r="U7" s="17"/>
    </row>
    <row r="8" spans="1:21" ht="16.5" customHeight="1">
      <c r="A8" s="372"/>
      <c r="B8" s="380" t="s">
        <v>121</v>
      </c>
      <c r="C8" s="381"/>
      <c r="D8" s="381"/>
      <c r="E8" s="381"/>
      <c r="F8" s="381"/>
      <c r="G8" s="382"/>
      <c r="H8" s="46"/>
      <c r="I8" s="43"/>
      <c r="J8" s="44" t="s">
        <v>114</v>
      </c>
      <c r="K8" s="43"/>
      <c r="L8" s="43"/>
      <c r="M8" s="45"/>
      <c r="N8" s="46"/>
      <c r="O8" s="43"/>
      <c r="P8" s="44" t="s">
        <v>117</v>
      </c>
      <c r="Q8" s="43"/>
      <c r="R8" s="43"/>
      <c r="S8" s="45"/>
      <c r="T8" s="17"/>
      <c r="U8" s="17"/>
    </row>
    <row r="9" spans="1:21" ht="13.5" customHeight="1">
      <c r="A9" s="372"/>
      <c r="B9" s="46"/>
      <c r="C9" s="23" t="s">
        <v>115</v>
      </c>
      <c r="D9" s="24"/>
      <c r="E9" s="46"/>
      <c r="F9" s="23" t="s">
        <v>116</v>
      </c>
      <c r="G9" s="24"/>
      <c r="H9" s="46"/>
      <c r="I9" s="43" t="s">
        <v>115</v>
      </c>
      <c r="J9" s="45"/>
      <c r="K9" s="46"/>
      <c r="L9" s="43" t="s">
        <v>116</v>
      </c>
      <c r="M9" s="45"/>
      <c r="N9" s="46"/>
      <c r="O9" s="43" t="s">
        <v>115</v>
      </c>
      <c r="P9" s="45"/>
      <c r="Q9" s="46"/>
      <c r="R9" s="43" t="s">
        <v>116</v>
      </c>
      <c r="S9" s="45"/>
      <c r="T9" s="17"/>
      <c r="U9" s="17"/>
    </row>
    <row r="10" spans="1:19" s="29" customFormat="1" ht="13.5" customHeight="1">
      <c r="A10" s="372"/>
      <c r="B10" s="47" t="s">
        <v>188</v>
      </c>
      <c r="C10" s="25" t="s">
        <v>189</v>
      </c>
      <c r="D10" s="375" t="s">
        <v>190</v>
      </c>
      <c r="E10" s="47" t="s">
        <v>188</v>
      </c>
      <c r="F10" s="25" t="s">
        <v>189</v>
      </c>
      <c r="G10" s="375" t="s">
        <v>190</v>
      </c>
      <c r="H10" s="47" t="s">
        <v>188</v>
      </c>
      <c r="I10" s="25" t="s">
        <v>189</v>
      </c>
      <c r="J10" s="375" t="s">
        <v>190</v>
      </c>
      <c r="K10" s="47" t="s">
        <v>188</v>
      </c>
      <c r="L10" s="25" t="s">
        <v>189</v>
      </c>
      <c r="M10" s="375" t="s">
        <v>190</v>
      </c>
      <c r="N10" s="47" t="s">
        <v>188</v>
      </c>
      <c r="O10" s="25" t="s">
        <v>189</v>
      </c>
      <c r="P10" s="375" t="s">
        <v>190</v>
      </c>
      <c r="Q10" s="47" t="s">
        <v>188</v>
      </c>
      <c r="R10" s="25" t="s">
        <v>189</v>
      </c>
      <c r="S10" s="375" t="s">
        <v>190</v>
      </c>
    </row>
    <row r="11" spans="1:19" s="29" customFormat="1" ht="13.5" customHeight="1">
      <c r="A11" s="373"/>
      <c r="B11" s="49" t="s">
        <v>207</v>
      </c>
      <c r="C11" s="148" t="s">
        <v>208</v>
      </c>
      <c r="D11" s="376"/>
      <c r="E11" s="49" t="s">
        <v>207</v>
      </c>
      <c r="F11" s="148" t="s">
        <v>208</v>
      </c>
      <c r="G11" s="376"/>
      <c r="H11" s="49" t="s">
        <v>207</v>
      </c>
      <c r="I11" s="148" t="s">
        <v>208</v>
      </c>
      <c r="J11" s="376"/>
      <c r="K11" s="49" t="s">
        <v>207</v>
      </c>
      <c r="L11" s="148" t="s">
        <v>208</v>
      </c>
      <c r="M11" s="376"/>
      <c r="N11" s="49" t="s">
        <v>207</v>
      </c>
      <c r="O11" s="148" t="s">
        <v>208</v>
      </c>
      <c r="P11" s="376"/>
      <c r="Q11" s="49" t="s">
        <v>207</v>
      </c>
      <c r="R11" s="148" t="s">
        <v>208</v>
      </c>
      <c r="S11" s="376"/>
    </row>
    <row r="12" spans="1:19" s="296" customFormat="1" ht="13.5" customHeight="1">
      <c r="A12" s="293" t="s">
        <v>191</v>
      </c>
      <c r="B12" s="291">
        <v>3978</v>
      </c>
      <c r="C12" s="292">
        <v>2796</v>
      </c>
      <c r="D12" s="292">
        <v>235</v>
      </c>
      <c r="E12" s="291">
        <v>3276</v>
      </c>
      <c r="F12" s="291">
        <v>1932</v>
      </c>
      <c r="G12" s="291">
        <v>205</v>
      </c>
      <c r="H12" s="292">
        <v>8580</v>
      </c>
      <c r="I12" s="292">
        <v>4620</v>
      </c>
      <c r="J12" s="292"/>
      <c r="K12" s="292">
        <v>3696</v>
      </c>
      <c r="L12" s="292">
        <v>3828</v>
      </c>
      <c r="M12" s="292"/>
      <c r="N12" s="292">
        <v>1598</v>
      </c>
      <c r="O12" s="292">
        <v>148</v>
      </c>
      <c r="P12" s="292">
        <v>150</v>
      </c>
      <c r="Q12" s="292">
        <v>29</v>
      </c>
      <c r="R12" s="292">
        <v>27</v>
      </c>
      <c r="S12" s="292">
        <v>0</v>
      </c>
    </row>
    <row r="13" spans="1:19" s="29" customFormat="1" ht="13.5" customHeight="1">
      <c r="A13" s="26" t="s">
        <v>192</v>
      </c>
      <c r="B13" s="53">
        <v>3924</v>
      </c>
      <c r="C13" s="28">
        <v>2790</v>
      </c>
      <c r="D13" s="28">
        <v>275</v>
      </c>
      <c r="E13" s="53">
        <v>3252</v>
      </c>
      <c r="F13" s="53">
        <v>1938</v>
      </c>
      <c r="G13" s="53">
        <v>205</v>
      </c>
      <c r="H13" s="28">
        <v>8580</v>
      </c>
      <c r="I13" s="28">
        <v>4708</v>
      </c>
      <c r="J13" s="28"/>
      <c r="K13" s="28">
        <v>3696</v>
      </c>
      <c r="L13" s="28">
        <v>3960</v>
      </c>
      <c r="M13" s="28"/>
      <c r="N13" s="28">
        <v>1604</v>
      </c>
      <c r="O13" s="28">
        <v>151</v>
      </c>
      <c r="P13" s="28">
        <v>155</v>
      </c>
      <c r="Q13" s="28">
        <v>20</v>
      </c>
      <c r="R13" s="28">
        <v>23</v>
      </c>
      <c r="S13" s="241">
        <v>0</v>
      </c>
    </row>
    <row r="14" spans="1:19" s="29" customFormat="1" ht="13.5" customHeight="1">
      <c r="A14" s="26" t="s">
        <v>193</v>
      </c>
      <c r="B14" s="240">
        <v>4038</v>
      </c>
      <c r="C14" s="241">
        <v>2868</v>
      </c>
      <c r="D14" s="241">
        <v>270</v>
      </c>
      <c r="E14" s="240">
        <v>3300</v>
      </c>
      <c r="F14" s="240">
        <v>1932</v>
      </c>
      <c r="G14" s="240">
        <v>205</v>
      </c>
      <c r="H14" s="241">
        <v>7788</v>
      </c>
      <c r="I14" s="241">
        <v>4268</v>
      </c>
      <c r="J14" s="28"/>
      <c r="K14" s="241">
        <v>3300</v>
      </c>
      <c r="L14" s="241">
        <v>3652</v>
      </c>
      <c r="M14" s="28"/>
      <c r="N14" s="241">
        <v>1622</v>
      </c>
      <c r="O14" s="241">
        <v>173</v>
      </c>
      <c r="P14" s="241">
        <v>160</v>
      </c>
      <c r="Q14" s="241">
        <v>45</v>
      </c>
      <c r="R14" s="241">
        <v>81</v>
      </c>
      <c r="S14" s="241">
        <v>1</v>
      </c>
    </row>
    <row r="15" spans="1:19" s="296" customFormat="1" ht="13.5" customHeight="1">
      <c r="A15" s="293" t="s">
        <v>194</v>
      </c>
      <c r="B15" s="294">
        <v>3990</v>
      </c>
      <c r="C15" s="295">
        <v>2868</v>
      </c>
      <c r="D15" s="295">
        <v>285</v>
      </c>
      <c r="E15" s="294">
        <v>3234</v>
      </c>
      <c r="F15" s="294">
        <v>1836</v>
      </c>
      <c r="G15" s="294">
        <v>225</v>
      </c>
      <c r="H15" s="295">
        <v>7700</v>
      </c>
      <c r="I15" s="295">
        <v>4224</v>
      </c>
      <c r="J15" s="295"/>
      <c r="K15" s="295">
        <v>3740</v>
      </c>
      <c r="L15" s="295">
        <v>3564</v>
      </c>
      <c r="M15" s="295"/>
      <c r="N15" s="295">
        <v>1669</v>
      </c>
      <c r="O15" s="295">
        <v>176</v>
      </c>
      <c r="P15" s="295">
        <v>165</v>
      </c>
      <c r="Q15" s="295">
        <v>72</v>
      </c>
      <c r="R15" s="295">
        <v>137</v>
      </c>
      <c r="S15" s="241">
        <v>1</v>
      </c>
    </row>
    <row r="16" spans="1:19" s="29" customFormat="1" ht="13.5" customHeight="1">
      <c r="A16" s="26" t="s">
        <v>195</v>
      </c>
      <c r="B16" s="240">
        <v>4212</v>
      </c>
      <c r="C16" s="241">
        <v>3006</v>
      </c>
      <c r="D16" s="241">
        <v>285</v>
      </c>
      <c r="E16" s="240">
        <v>3636</v>
      </c>
      <c r="F16" s="240">
        <v>2106</v>
      </c>
      <c r="G16" s="240">
        <v>225</v>
      </c>
      <c r="H16" s="241">
        <v>8976</v>
      </c>
      <c r="I16" s="241">
        <v>5544</v>
      </c>
      <c r="J16" s="28"/>
      <c r="K16" s="241">
        <v>5060</v>
      </c>
      <c r="L16" s="241">
        <v>4576</v>
      </c>
      <c r="M16" s="28"/>
      <c r="N16" s="241">
        <v>1737</v>
      </c>
      <c r="O16" s="241">
        <v>194</v>
      </c>
      <c r="P16" s="241">
        <v>165</v>
      </c>
      <c r="Q16" s="241">
        <v>79</v>
      </c>
      <c r="R16" s="241">
        <v>148</v>
      </c>
      <c r="S16" s="241">
        <v>1</v>
      </c>
    </row>
    <row r="17" spans="1:19" s="29" customFormat="1" ht="13.5" customHeight="1">
      <c r="A17" s="26" t="s">
        <v>196</v>
      </c>
      <c r="B17" s="240">
        <v>4164</v>
      </c>
      <c r="C17" s="241">
        <v>2922</v>
      </c>
      <c r="D17" s="241">
        <v>285</v>
      </c>
      <c r="E17" s="240">
        <v>3864</v>
      </c>
      <c r="F17" s="240">
        <v>2250</v>
      </c>
      <c r="G17" s="240">
        <v>225</v>
      </c>
      <c r="H17" s="241">
        <v>10340</v>
      </c>
      <c r="I17" s="241">
        <v>6468</v>
      </c>
      <c r="J17" s="28"/>
      <c r="K17" s="241">
        <v>6292</v>
      </c>
      <c r="L17" s="241">
        <v>5368</v>
      </c>
      <c r="M17" s="28"/>
      <c r="N17" s="241">
        <v>1825</v>
      </c>
      <c r="O17" s="241">
        <v>232</v>
      </c>
      <c r="P17" s="241">
        <v>170</v>
      </c>
      <c r="Q17" s="241">
        <v>50</v>
      </c>
      <c r="R17" s="241">
        <v>68</v>
      </c>
      <c r="S17" s="241">
        <v>1</v>
      </c>
    </row>
    <row r="18" spans="1:19" s="296" customFormat="1" ht="13.5" customHeight="1">
      <c r="A18" s="293" t="s">
        <v>98</v>
      </c>
      <c r="B18" s="291">
        <v>4122</v>
      </c>
      <c r="C18" s="292">
        <v>2934</v>
      </c>
      <c r="D18" s="292">
        <v>255</v>
      </c>
      <c r="E18" s="291">
        <v>3930</v>
      </c>
      <c r="F18" s="291">
        <v>2316</v>
      </c>
      <c r="G18" s="291">
        <v>225</v>
      </c>
      <c r="H18" s="292">
        <v>10560</v>
      </c>
      <c r="I18" s="292">
        <v>6336</v>
      </c>
      <c r="J18" s="292"/>
      <c r="K18" s="292">
        <v>6644</v>
      </c>
      <c r="L18" s="292">
        <v>5588</v>
      </c>
      <c r="M18" s="292"/>
      <c r="N18" s="292">
        <v>1915</v>
      </c>
      <c r="O18" s="292">
        <v>232</v>
      </c>
      <c r="P18" s="292">
        <v>170</v>
      </c>
      <c r="Q18" s="292">
        <v>103</v>
      </c>
      <c r="R18" s="292">
        <v>157</v>
      </c>
      <c r="S18" s="292">
        <v>5</v>
      </c>
    </row>
    <row r="19" spans="1:19" s="29" customFormat="1" ht="13.5" customHeight="1">
      <c r="A19" s="26" t="s">
        <v>99</v>
      </c>
      <c r="B19" s="240">
        <v>4224</v>
      </c>
      <c r="C19" s="241">
        <v>2868</v>
      </c>
      <c r="D19" s="241">
        <v>275</v>
      </c>
      <c r="E19" s="240">
        <v>3978</v>
      </c>
      <c r="F19" s="240">
        <v>2298</v>
      </c>
      <c r="G19" s="240">
        <v>225</v>
      </c>
      <c r="H19" s="241">
        <v>9988</v>
      </c>
      <c r="I19" s="241">
        <v>5676</v>
      </c>
      <c r="J19" s="28"/>
      <c r="K19" s="241">
        <v>6380</v>
      </c>
      <c r="L19" s="241">
        <v>5016</v>
      </c>
      <c r="M19" s="28"/>
      <c r="N19" s="241">
        <v>1931</v>
      </c>
      <c r="O19" s="241">
        <v>247</v>
      </c>
      <c r="P19" s="241">
        <v>175</v>
      </c>
      <c r="Q19" s="241">
        <v>108</v>
      </c>
      <c r="R19" s="241">
        <v>153</v>
      </c>
      <c r="S19" s="241">
        <v>5</v>
      </c>
    </row>
    <row r="20" spans="1:19" s="29" customFormat="1" ht="13.5" customHeight="1">
      <c r="A20" s="26" t="s">
        <v>100</v>
      </c>
      <c r="B20" s="240">
        <v>4218</v>
      </c>
      <c r="C20" s="241">
        <v>2934</v>
      </c>
      <c r="D20" s="241">
        <v>250</v>
      </c>
      <c r="E20" s="240">
        <v>3948</v>
      </c>
      <c r="F20" s="240">
        <v>2316</v>
      </c>
      <c r="G20" s="240">
        <v>225</v>
      </c>
      <c r="H20" s="241">
        <v>10120</v>
      </c>
      <c r="I20" s="241">
        <v>5676</v>
      </c>
      <c r="J20" s="28"/>
      <c r="K20" s="241">
        <v>6204</v>
      </c>
      <c r="L20" s="241">
        <v>4576</v>
      </c>
      <c r="M20" s="28"/>
      <c r="N20" s="241">
        <v>1971</v>
      </c>
      <c r="O20" s="241">
        <v>254</v>
      </c>
      <c r="P20" s="241">
        <v>175</v>
      </c>
      <c r="Q20" s="241">
        <v>59</v>
      </c>
      <c r="R20" s="241">
        <v>58</v>
      </c>
      <c r="S20" s="241">
        <v>1</v>
      </c>
    </row>
    <row r="21" spans="1:19" s="296" customFormat="1" ht="13.5" customHeight="1">
      <c r="A21" s="293" t="s">
        <v>101</v>
      </c>
      <c r="B21" s="291">
        <v>4098</v>
      </c>
      <c r="C21" s="292">
        <v>2946</v>
      </c>
      <c r="D21" s="292">
        <v>250</v>
      </c>
      <c r="E21" s="291">
        <v>3876</v>
      </c>
      <c r="F21" s="291">
        <v>2220</v>
      </c>
      <c r="G21" s="291">
        <v>225</v>
      </c>
      <c r="H21" s="292">
        <v>10164</v>
      </c>
      <c r="I21" s="292">
        <v>5632</v>
      </c>
      <c r="J21" s="292"/>
      <c r="K21" s="292">
        <v>5940</v>
      </c>
      <c r="L21" s="292">
        <v>4224</v>
      </c>
      <c r="M21" s="292"/>
      <c r="N21" s="292">
        <v>1944</v>
      </c>
      <c r="O21" s="292">
        <v>216</v>
      </c>
      <c r="P21" s="292">
        <v>180</v>
      </c>
      <c r="Q21" s="292">
        <v>40</v>
      </c>
      <c r="R21" s="292">
        <v>25</v>
      </c>
      <c r="S21" s="292">
        <v>1</v>
      </c>
    </row>
    <row r="22" spans="1:19" s="29" customFormat="1" ht="13.5" customHeight="1">
      <c r="A22" s="26" t="s">
        <v>102</v>
      </c>
      <c r="B22" s="240">
        <v>4092</v>
      </c>
      <c r="C22" s="241">
        <v>2880</v>
      </c>
      <c r="D22" s="241">
        <v>270</v>
      </c>
      <c r="E22" s="240">
        <v>3906</v>
      </c>
      <c r="F22" s="240">
        <v>2244</v>
      </c>
      <c r="G22" s="240">
        <v>225</v>
      </c>
      <c r="H22" s="241">
        <v>9504</v>
      </c>
      <c r="I22" s="241">
        <v>5236</v>
      </c>
      <c r="J22" s="28"/>
      <c r="K22" s="241">
        <v>5588</v>
      </c>
      <c r="L22" s="241">
        <v>4224</v>
      </c>
      <c r="M22" s="28"/>
      <c r="N22" s="241">
        <v>1910</v>
      </c>
      <c r="O22" s="241">
        <v>221</v>
      </c>
      <c r="P22" s="241">
        <v>180</v>
      </c>
      <c r="Q22" s="241">
        <v>45</v>
      </c>
      <c r="R22" s="241">
        <v>32</v>
      </c>
      <c r="S22" s="241">
        <v>5</v>
      </c>
    </row>
    <row r="23" spans="1:19" s="29" customFormat="1" ht="13.5" customHeight="1">
      <c r="A23" s="26" t="s">
        <v>103</v>
      </c>
      <c r="B23" s="240">
        <v>3966</v>
      </c>
      <c r="C23" s="241">
        <v>2754</v>
      </c>
      <c r="D23" s="241">
        <v>215</v>
      </c>
      <c r="E23" s="240">
        <v>3780</v>
      </c>
      <c r="F23" s="240">
        <v>2136</v>
      </c>
      <c r="G23" s="240">
        <v>225</v>
      </c>
      <c r="H23" s="241">
        <v>9548</v>
      </c>
      <c r="I23" s="241">
        <v>5148</v>
      </c>
      <c r="J23" s="28"/>
      <c r="K23" s="241">
        <v>5192</v>
      </c>
      <c r="L23" s="241">
        <v>4224</v>
      </c>
      <c r="M23" s="28"/>
      <c r="N23" s="241">
        <v>1863</v>
      </c>
      <c r="O23" s="241">
        <v>212</v>
      </c>
      <c r="P23" s="241">
        <v>180</v>
      </c>
      <c r="Q23" s="241">
        <v>40</v>
      </c>
      <c r="R23" s="241">
        <v>36</v>
      </c>
      <c r="S23" s="241">
        <v>5</v>
      </c>
    </row>
    <row r="24" spans="1:19" s="29" customFormat="1" ht="13.5" customHeight="1">
      <c r="A24" s="26" t="s">
        <v>104</v>
      </c>
      <c r="B24" s="240">
        <v>4182</v>
      </c>
      <c r="C24" s="241">
        <v>2886</v>
      </c>
      <c r="D24" s="241">
        <v>250</v>
      </c>
      <c r="E24" s="240">
        <v>3720</v>
      </c>
      <c r="F24" s="240">
        <v>2172</v>
      </c>
      <c r="G24" s="240">
        <v>205</v>
      </c>
      <c r="H24" s="241">
        <v>9724</v>
      </c>
      <c r="I24" s="241">
        <v>5280</v>
      </c>
      <c r="J24" s="28"/>
      <c r="K24" s="241">
        <v>5324</v>
      </c>
      <c r="L24" s="241">
        <v>4664</v>
      </c>
      <c r="M24" s="28"/>
      <c r="N24" s="241">
        <v>1863</v>
      </c>
      <c r="O24" s="241">
        <v>232</v>
      </c>
      <c r="P24" s="241">
        <v>175</v>
      </c>
      <c r="Q24" s="241">
        <v>49</v>
      </c>
      <c r="R24" s="241">
        <v>49</v>
      </c>
      <c r="S24" s="241">
        <v>5</v>
      </c>
    </row>
    <row r="25" spans="1:19" s="29" customFormat="1" ht="13.5" customHeight="1">
      <c r="A25" s="26" t="s">
        <v>105</v>
      </c>
      <c r="B25" s="240">
        <v>4164</v>
      </c>
      <c r="C25" s="241">
        <v>2904</v>
      </c>
      <c r="D25" s="241">
        <v>255</v>
      </c>
      <c r="E25" s="240">
        <v>3672</v>
      </c>
      <c r="F25" s="240">
        <v>2112</v>
      </c>
      <c r="G25" s="240">
        <v>205</v>
      </c>
      <c r="H25" s="241">
        <v>9372</v>
      </c>
      <c r="I25" s="241">
        <v>5060</v>
      </c>
      <c r="J25" s="28"/>
      <c r="K25" s="241">
        <v>5016</v>
      </c>
      <c r="L25" s="241">
        <v>4048</v>
      </c>
      <c r="M25" s="28"/>
      <c r="N25" s="241">
        <v>1852</v>
      </c>
      <c r="O25" s="241">
        <v>218</v>
      </c>
      <c r="P25" s="241">
        <v>165</v>
      </c>
      <c r="Q25" s="241">
        <v>86</v>
      </c>
      <c r="R25" s="241">
        <v>126</v>
      </c>
      <c r="S25" s="241">
        <v>5</v>
      </c>
    </row>
    <row r="26" spans="1:19" s="29" customFormat="1" ht="13.5" customHeight="1">
      <c r="A26" s="26" t="s">
        <v>106</v>
      </c>
      <c r="B26" s="240">
        <v>4218</v>
      </c>
      <c r="C26" s="241">
        <v>2946</v>
      </c>
      <c r="D26" s="241">
        <v>255</v>
      </c>
      <c r="E26" s="240">
        <v>3474</v>
      </c>
      <c r="F26" s="240">
        <v>2040</v>
      </c>
      <c r="G26" s="240">
        <v>205</v>
      </c>
      <c r="H26" s="241">
        <v>8800</v>
      </c>
      <c r="I26" s="241">
        <v>4576</v>
      </c>
      <c r="J26" s="28"/>
      <c r="K26" s="241">
        <v>4488</v>
      </c>
      <c r="L26" s="241">
        <v>3784</v>
      </c>
      <c r="M26" s="28"/>
      <c r="N26" s="241">
        <v>1814</v>
      </c>
      <c r="O26" s="241">
        <v>203</v>
      </c>
      <c r="P26" s="241">
        <v>170</v>
      </c>
      <c r="Q26" s="241">
        <v>83</v>
      </c>
      <c r="R26" s="241">
        <v>135</v>
      </c>
      <c r="S26" s="241">
        <v>5</v>
      </c>
    </row>
    <row r="27" spans="1:19" s="29" customFormat="1" ht="13.5" customHeight="1">
      <c r="A27" s="26" t="s">
        <v>107</v>
      </c>
      <c r="B27" s="240">
        <v>3930</v>
      </c>
      <c r="C27" s="241">
        <v>2622</v>
      </c>
      <c r="D27" s="241">
        <v>3250</v>
      </c>
      <c r="E27" s="240">
        <v>3468</v>
      </c>
      <c r="F27" s="240">
        <v>1998</v>
      </c>
      <c r="G27" s="240">
        <v>205</v>
      </c>
      <c r="H27" s="241">
        <v>8932</v>
      </c>
      <c r="I27" s="241">
        <v>4664</v>
      </c>
      <c r="J27" s="28"/>
      <c r="K27" s="241">
        <v>4312</v>
      </c>
      <c r="L27" s="241">
        <v>3432</v>
      </c>
      <c r="M27" s="28"/>
      <c r="N27" s="241">
        <v>1777</v>
      </c>
      <c r="O27" s="241">
        <v>194</v>
      </c>
      <c r="P27" s="241">
        <v>165</v>
      </c>
      <c r="Q27" s="241">
        <v>76</v>
      </c>
      <c r="R27" s="241">
        <v>133</v>
      </c>
      <c r="S27" s="241">
        <v>5</v>
      </c>
    </row>
    <row r="28" spans="1:19" s="29" customFormat="1" ht="13.5" customHeight="1">
      <c r="A28" s="26" t="s">
        <v>108</v>
      </c>
      <c r="B28" s="240">
        <v>4038</v>
      </c>
      <c r="C28" s="241">
        <v>2850</v>
      </c>
      <c r="D28" s="241">
        <v>250</v>
      </c>
      <c r="E28" s="240">
        <v>3606</v>
      </c>
      <c r="F28" s="240">
        <v>2076</v>
      </c>
      <c r="G28" s="240">
        <v>205</v>
      </c>
      <c r="H28" s="241">
        <v>9020</v>
      </c>
      <c r="I28" s="241">
        <v>4796</v>
      </c>
      <c r="J28" s="28"/>
      <c r="K28" s="241">
        <v>4224</v>
      </c>
      <c r="L28" s="241">
        <v>3520</v>
      </c>
      <c r="M28" s="28"/>
      <c r="N28" s="241">
        <v>1787</v>
      </c>
      <c r="O28" s="241">
        <v>207</v>
      </c>
      <c r="P28" s="241">
        <v>170</v>
      </c>
      <c r="Q28" s="241">
        <v>76</v>
      </c>
      <c r="R28" s="241">
        <v>137</v>
      </c>
      <c r="S28" s="241">
        <v>5</v>
      </c>
    </row>
    <row r="29" spans="1:19" s="296" customFormat="1" ht="13.5" customHeight="1">
      <c r="A29" s="293" t="s">
        <v>109</v>
      </c>
      <c r="B29" s="291">
        <v>4002</v>
      </c>
      <c r="C29" s="292">
        <v>2844</v>
      </c>
      <c r="D29" s="292">
        <v>250</v>
      </c>
      <c r="E29" s="291">
        <v>3576</v>
      </c>
      <c r="F29" s="291">
        <v>2064</v>
      </c>
      <c r="G29" s="291">
        <v>210</v>
      </c>
      <c r="H29" s="292">
        <v>8536</v>
      </c>
      <c r="I29" s="292">
        <v>4488</v>
      </c>
      <c r="J29" s="292"/>
      <c r="K29" s="292">
        <v>4004</v>
      </c>
      <c r="L29" s="292">
        <v>3652</v>
      </c>
      <c r="M29" s="292"/>
      <c r="N29" s="292">
        <v>1804</v>
      </c>
      <c r="O29" s="292">
        <v>189</v>
      </c>
      <c r="P29" s="292">
        <v>170</v>
      </c>
      <c r="Q29" s="292">
        <v>76</v>
      </c>
      <c r="R29" s="292">
        <v>139</v>
      </c>
      <c r="S29" s="292">
        <v>5</v>
      </c>
    </row>
    <row r="30" spans="1:19" s="29" customFormat="1" ht="13.5" customHeight="1">
      <c r="A30" s="26" t="s">
        <v>110</v>
      </c>
      <c r="B30" s="240">
        <v>3720</v>
      </c>
      <c r="C30" s="241">
        <v>2580</v>
      </c>
      <c r="D30" s="241">
        <v>260</v>
      </c>
      <c r="E30" s="240">
        <v>3342</v>
      </c>
      <c r="F30" s="240">
        <v>1854</v>
      </c>
      <c r="G30" s="240">
        <v>220</v>
      </c>
      <c r="H30" s="241">
        <v>6952</v>
      </c>
      <c r="I30" s="241">
        <v>3520</v>
      </c>
      <c r="J30" s="28"/>
      <c r="K30" s="241">
        <v>2552</v>
      </c>
      <c r="L30" s="241">
        <v>3124</v>
      </c>
      <c r="M30" s="28"/>
      <c r="N30" s="241">
        <v>1809</v>
      </c>
      <c r="O30" s="241">
        <v>169</v>
      </c>
      <c r="P30" s="241">
        <v>175</v>
      </c>
      <c r="Q30" s="241">
        <v>32</v>
      </c>
      <c r="R30" s="241">
        <v>36</v>
      </c>
      <c r="S30" s="241">
        <v>1</v>
      </c>
    </row>
    <row r="31" spans="1:19" s="29" customFormat="1" ht="13.5" customHeight="1">
      <c r="A31" s="26" t="s">
        <v>111</v>
      </c>
      <c r="B31" s="240">
        <v>3858</v>
      </c>
      <c r="C31" s="241">
        <v>2814</v>
      </c>
      <c r="D31" s="241">
        <v>280</v>
      </c>
      <c r="E31" s="240">
        <v>3444</v>
      </c>
      <c r="F31" s="240">
        <v>1974</v>
      </c>
      <c r="G31" s="240">
        <v>220</v>
      </c>
      <c r="H31" s="241">
        <v>8316</v>
      </c>
      <c r="I31" s="241">
        <v>4004</v>
      </c>
      <c r="J31" s="28"/>
      <c r="K31" s="241">
        <v>3476</v>
      </c>
      <c r="L31" s="241">
        <v>3124</v>
      </c>
      <c r="M31" s="28"/>
      <c r="N31" s="241">
        <v>1894</v>
      </c>
      <c r="O31" s="241">
        <v>202</v>
      </c>
      <c r="P31" s="241">
        <v>170</v>
      </c>
      <c r="Q31" s="241">
        <v>32</v>
      </c>
      <c r="R31" s="241">
        <v>27</v>
      </c>
      <c r="S31" s="241">
        <v>1</v>
      </c>
    </row>
    <row r="32" spans="1:19" s="29" customFormat="1" ht="13.5" customHeight="1">
      <c r="A32" s="26" t="s">
        <v>197</v>
      </c>
      <c r="B32" s="240">
        <v>3960</v>
      </c>
      <c r="C32" s="241">
        <v>2898</v>
      </c>
      <c r="D32" s="241">
        <v>280</v>
      </c>
      <c r="E32" s="240">
        <v>3456</v>
      </c>
      <c r="F32" s="240">
        <v>2052</v>
      </c>
      <c r="G32" s="240">
        <v>220</v>
      </c>
      <c r="H32" s="241">
        <v>8888</v>
      </c>
      <c r="I32" s="241">
        <v>5016</v>
      </c>
      <c r="J32" s="28"/>
      <c r="K32" s="241">
        <v>4268</v>
      </c>
      <c r="L32" s="241">
        <v>3916</v>
      </c>
      <c r="M32" s="28"/>
      <c r="N32" s="241">
        <v>1784</v>
      </c>
      <c r="O32" s="241">
        <v>229</v>
      </c>
      <c r="P32" s="241">
        <v>165</v>
      </c>
      <c r="Q32" s="241">
        <v>34</v>
      </c>
      <c r="R32" s="241">
        <v>34</v>
      </c>
      <c r="S32" s="241">
        <v>1</v>
      </c>
    </row>
    <row r="33" spans="1:19" s="29" customFormat="1" ht="13.5" customHeight="1">
      <c r="A33" s="26" t="s">
        <v>198</v>
      </c>
      <c r="B33" s="240">
        <v>4098</v>
      </c>
      <c r="C33" s="241">
        <v>2922</v>
      </c>
      <c r="D33" s="241">
        <v>280</v>
      </c>
      <c r="E33" s="240">
        <v>3414</v>
      </c>
      <c r="F33" s="240">
        <v>2016</v>
      </c>
      <c r="G33" s="240">
        <v>210</v>
      </c>
      <c r="H33" s="241">
        <v>8800</v>
      </c>
      <c r="I33" s="241">
        <v>5148</v>
      </c>
      <c r="J33" s="28"/>
      <c r="K33" s="241">
        <v>4048</v>
      </c>
      <c r="L33" s="241">
        <v>3960</v>
      </c>
      <c r="M33" s="28"/>
      <c r="N33" s="241">
        <v>1656</v>
      </c>
      <c r="O33" s="241">
        <v>173</v>
      </c>
      <c r="P33" s="241">
        <v>160</v>
      </c>
      <c r="Q33" s="241">
        <v>86</v>
      </c>
      <c r="R33" s="241">
        <v>142</v>
      </c>
      <c r="S33" s="241">
        <v>1</v>
      </c>
    </row>
    <row r="34" spans="1:19" s="29" customFormat="1" ht="13.5" customHeight="1">
      <c r="A34" s="26" t="s">
        <v>96</v>
      </c>
      <c r="B34" s="240">
        <v>3984</v>
      </c>
      <c r="C34" s="241">
        <v>2886</v>
      </c>
      <c r="D34" s="241">
        <v>250</v>
      </c>
      <c r="E34" s="240">
        <v>3348</v>
      </c>
      <c r="F34" s="240">
        <v>2004</v>
      </c>
      <c r="G34" s="240">
        <v>225</v>
      </c>
      <c r="H34" s="241">
        <v>8536</v>
      </c>
      <c r="I34" s="241">
        <v>5148</v>
      </c>
      <c r="J34" s="28"/>
      <c r="K34" s="241">
        <v>3960</v>
      </c>
      <c r="L34" s="241">
        <v>4048</v>
      </c>
      <c r="M34" s="28"/>
      <c r="N34" s="241">
        <v>1606</v>
      </c>
      <c r="O34" s="241">
        <v>166</v>
      </c>
      <c r="P34" s="241">
        <v>150</v>
      </c>
      <c r="Q34" s="241">
        <v>83</v>
      </c>
      <c r="R34" s="241">
        <v>146</v>
      </c>
      <c r="S34" s="241">
        <v>0</v>
      </c>
    </row>
    <row r="35" spans="1:19" s="29" customFormat="1" ht="13.5" customHeight="1">
      <c r="A35" s="26" t="s">
        <v>97</v>
      </c>
      <c r="B35" s="240">
        <v>3480</v>
      </c>
      <c r="C35" s="241">
        <v>2466</v>
      </c>
      <c r="D35" s="241">
        <v>250</v>
      </c>
      <c r="E35" s="240">
        <v>3450</v>
      </c>
      <c r="F35" s="240">
        <v>2016</v>
      </c>
      <c r="G35" s="240">
        <v>225</v>
      </c>
      <c r="H35" s="241">
        <v>8492</v>
      </c>
      <c r="I35" s="241">
        <v>5192</v>
      </c>
      <c r="J35" s="28"/>
      <c r="K35" s="241">
        <v>3872</v>
      </c>
      <c r="L35" s="241">
        <v>4004</v>
      </c>
      <c r="M35" s="28"/>
      <c r="N35" s="241">
        <v>1579</v>
      </c>
      <c r="O35" s="241">
        <v>164</v>
      </c>
      <c r="P35" s="241">
        <v>150</v>
      </c>
      <c r="Q35" s="241">
        <v>86</v>
      </c>
      <c r="R35" s="241">
        <v>151</v>
      </c>
      <c r="S35" s="241">
        <v>0</v>
      </c>
    </row>
    <row r="36" spans="1:19" s="29" customFormat="1" ht="53.25" customHeight="1">
      <c r="A36" s="149" t="s">
        <v>199</v>
      </c>
      <c r="B36" s="53">
        <f>SUM(B12:B35)</f>
        <v>96660</v>
      </c>
      <c r="C36" s="53"/>
      <c r="D36" s="28"/>
      <c r="E36" s="53">
        <f>SUM(E12:E35)</f>
        <v>85950</v>
      </c>
      <c r="F36" s="27"/>
      <c r="G36" s="28"/>
      <c r="H36" s="53">
        <f>SUM(H12:H35)</f>
        <v>216216</v>
      </c>
      <c r="I36" s="27"/>
      <c r="J36" s="28"/>
      <c r="K36" s="53">
        <f>SUM(K12:K35)</f>
        <v>111276</v>
      </c>
      <c r="L36" s="27"/>
      <c r="M36" s="28"/>
      <c r="N36" s="53">
        <f>SUM(N12:N35)</f>
        <v>42814</v>
      </c>
      <c r="O36" s="239"/>
      <c r="P36" s="28"/>
      <c r="Q36" s="53">
        <f>SUM(Q12:Q35)</f>
        <v>1489</v>
      </c>
      <c r="R36" s="27"/>
      <c r="S36" s="28"/>
    </row>
    <row r="37" spans="1:19" s="37" customFormat="1" ht="13.5" customHeight="1">
      <c r="A37" s="34"/>
      <c r="B37" s="35"/>
      <c r="C37" s="35"/>
      <c r="D37" s="36"/>
      <c r="E37" s="35"/>
      <c r="F37" s="35"/>
      <c r="G37" s="36"/>
      <c r="H37" s="35"/>
      <c r="I37" s="35"/>
      <c r="J37" s="36"/>
      <c r="K37" s="35"/>
      <c r="L37" s="35"/>
      <c r="M37" s="36"/>
      <c r="N37" s="35"/>
      <c r="O37" s="35"/>
      <c r="P37" s="36"/>
      <c r="Q37" s="35"/>
      <c r="R37" s="35"/>
      <c r="S37" s="36"/>
    </row>
    <row r="38" spans="1:19" s="37" customFormat="1" ht="13.5" customHeight="1">
      <c r="A38" s="34"/>
      <c r="B38" s="35"/>
      <c r="C38" s="35"/>
      <c r="D38" s="36"/>
      <c r="E38" s="35"/>
      <c r="F38" s="35"/>
      <c r="G38" s="36"/>
      <c r="H38" s="35"/>
      <c r="I38" s="35"/>
      <c r="J38" s="36"/>
      <c r="K38" s="35"/>
      <c r="L38" s="35"/>
      <c r="M38" s="36"/>
      <c r="N38" s="35"/>
      <c r="O38" s="35"/>
      <c r="P38" s="36"/>
      <c r="Q38" s="35"/>
      <c r="R38" s="35"/>
      <c r="S38" s="36"/>
    </row>
    <row r="39" spans="1:19" s="37" customFormat="1" ht="13.5" customHeight="1">
      <c r="A39" s="34"/>
      <c r="B39" s="35"/>
      <c r="C39" s="35"/>
      <c r="D39" s="36"/>
      <c r="E39" s="35"/>
      <c r="F39" s="35"/>
      <c r="G39" s="36"/>
      <c r="H39" s="35"/>
      <c r="I39" s="35"/>
      <c r="J39" s="36"/>
      <c r="K39" s="35"/>
      <c r="L39" s="35"/>
      <c r="M39" s="36"/>
      <c r="N39" s="35"/>
      <c r="O39" s="35"/>
      <c r="P39" s="36"/>
      <c r="Q39" s="35"/>
      <c r="R39" s="35"/>
      <c r="S39" s="36"/>
    </row>
    <row r="40" spans="1:19" s="37" customFormat="1" ht="13.5" customHeight="1">
      <c r="A40" s="34"/>
      <c r="B40" s="35"/>
      <c r="C40" s="35"/>
      <c r="D40" s="36"/>
      <c r="E40" s="35"/>
      <c r="F40" s="35"/>
      <c r="G40" s="36"/>
      <c r="H40" s="35"/>
      <c r="I40" s="35"/>
      <c r="J40" s="36"/>
      <c r="K40" s="35"/>
      <c r="L40" s="35"/>
      <c r="M40" s="36"/>
      <c r="N40" s="35"/>
      <c r="O40" s="35"/>
      <c r="P40" s="36"/>
      <c r="Q40" s="35"/>
      <c r="R40" s="35"/>
      <c r="S40" s="36"/>
    </row>
    <row r="41" spans="1:19" s="37" customFormat="1" ht="13.5" customHeight="1">
      <c r="A41" s="34"/>
      <c r="B41" s="35"/>
      <c r="C41" s="35"/>
      <c r="D41" s="36"/>
      <c r="E41" s="35"/>
      <c r="F41" s="35"/>
      <c r="G41" s="36"/>
      <c r="H41" s="35"/>
      <c r="I41" s="35"/>
      <c r="J41" s="36"/>
      <c r="K41" s="35"/>
      <c r="L41" s="35"/>
      <c r="M41" s="36"/>
      <c r="N41" s="35"/>
      <c r="O41" s="35"/>
      <c r="P41" s="36"/>
      <c r="Q41" s="35"/>
      <c r="R41" s="35"/>
      <c r="S41" s="36"/>
    </row>
    <row r="42" spans="1:19" s="37" customFormat="1" ht="13.5" customHeight="1">
      <c r="A42" s="34"/>
      <c r="B42" s="35"/>
      <c r="C42" s="35"/>
      <c r="D42" s="36"/>
      <c r="E42" s="35"/>
      <c r="F42" s="35"/>
      <c r="G42" s="36"/>
      <c r="H42" s="35"/>
      <c r="I42" s="35"/>
      <c r="J42" s="36"/>
      <c r="K42" s="35"/>
      <c r="L42" s="35"/>
      <c r="M42" s="36"/>
      <c r="N42" s="35"/>
      <c r="O42" s="35"/>
      <c r="P42" s="36"/>
      <c r="Q42" s="35"/>
      <c r="R42" s="35"/>
      <c r="S42" s="36"/>
    </row>
    <row r="43" spans="1:21" s="41" customFormat="1" ht="13.5" customHeight="1">
      <c r="A43" s="38"/>
      <c r="B43" s="39"/>
      <c r="C43" s="39"/>
      <c r="D43" s="40"/>
      <c r="E43" s="39"/>
      <c r="F43" s="39"/>
      <c r="G43" s="40"/>
      <c r="H43" s="39"/>
      <c r="I43" s="39"/>
      <c r="J43" s="40"/>
      <c r="K43" s="39"/>
      <c r="L43" s="39"/>
      <c r="M43" s="40"/>
      <c r="N43" s="39"/>
      <c r="O43" s="39"/>
      <c r="P43" s="40"/>
      <c r="Q43" s="39"/>
      <c r="R43" s="39"/>
      <c r="S43" s="40"/>
      <c r="T43" s="38"/>
      <c r="U43" s="38"/>
    </row>
    <row r="44" spans="1:21" s="41" customFormat="1" ht="13.5" customHeight="1">
      <c r="A44" s="38"/>
      <c r="B44" s="39"/>
      <c r="C44" s="39"/>
      <c r="D44" s="40"/>
      <c r="E44" s="39"/>
      <c r="F44" s="39"/>
      <c r="G44" s="40"/>
      <c r="H44" s="39"/>
      <c r="I44" s="39"/>
      <c r="J44" s="40"/>
      <c r="K44" s="39"/>
      <c r="L44" s="39"/>
      <c r="M44" s="40"/>
      <c r="N44" s="39"/>
      <c r="O44" s="39"/>
      <c r="P44" s="40"/>
      <c r="Q44" s="39"/>
      <c r="R44" s="39"/>
      <c r="S44" s="42" t="s">
        <v>126</v>
      </c>
      <c r="T44" s="38"/>
      <c r="U44" s="38"/>
    </row>
    <row r="45" spans="1:19" s="41" customFormat="1" ht="13.5" customHeight="1">
      <c r="A45" s="371" t="s">
        <v>94</v>
      </c>
      <c r="B45" s="46"/>
      <c r="C45" s="43"/>
      <c r="D45" s="44"/>
      <c r="E45" s="43"/>
      <c r="F45" s="43"/>
      <c r="G45" s="44"/>
      <c r="H45" s="43"/>
      <c r="I45" s="43"/>
      <c r="J45" s="43" t="s">
        <v>8</v>
      </c>
      <c r="K45" s="43"/>
      <c r="L45" s="43"/>
      <c r="M45" s="44"/>
      <c r="N45" s="43"/>
      <c r="O45" s="43"/>
      <c r="P45" s="44"/>
      <c r="Q45" s="43"/>
      <c r="R45" s="43"/>
      <c r="S45" s="45"/>
    </row>
    <row r="46" spans="1:19" s="41" customFormat="1" ht="13.5" customHeight="1">
      <c r="A46" s="372"/>
      <c r="B46" s="380" t="s">
        <v>121</v>
      </c>
      <c r="C46" s="381"/>
      <c r="D46" s="381"/>
      <c r="E46" s="381"/>
      <c r="F46" s="381"/>
      <c r="G46" s="382"/>
      <c r="H46" s="366" t="s">
        <v>114</v>
      </c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74"/>
    </row>
    <row r="47" spans="1:19" s="41" customFormat="1" ht="13.5" customHeight="1">
      <c r="A47" s="372"/>
      <c r="B47" s="366" t="s">
        <v>9</v>
      </c>
      <c r="C47" s="367"/>
      <c r="D47" s="374"/>
      <c r="E47" s="366" t="s">
        <v>10</v>
      </c>
      <c r="F47" s="367"/>
      <c r="G47" s="374"/>
      <c r="H47" s="366" t="s">
        <v>119</v>
      </c>
      <c r="I47" s="367"/>
      <c r="J47" s="374"/>
      <c r="K47" s="366" t="s">
        <v>120</v>
      </c>
      <c r="L47" s="367"/>
      <c r="M47" s="374"/>
      <c r="N47" s="366" t="s">
        <v>158</v>
      </c>
      <c r="O47" s="367"/>
      <c r="P47" s="374"/>
      <c r="Q47" s="366" t="s">
        <v>159</v>
      </c>
      <c r="R47" s="367"/>
      <c r="S47" s="374"/>
    </row>
    <row r="48" spans="1:19" s="29" customFormat="1" ht="13.5" customHeight="1">
      <c r="A48" s="372"/>
      <c r="B48" s="47" t="s">
        <v>188</v>
      </c>
      <c r="C48" s="25" t="s">
        <v>189</v>
      </c>
      <c r="D48" s="375" t="s">
        <v>190</v>
      </c>
      <c r="E48" s="47" t="s">
        <v>188</v>
      </c>
      <c r="F48" s="25" t="s">
        <v>189</v>
      </c>
      <c r="G48" s="375" t="s">
        <v>190</v>
      </c>
      <c r="H48" s="47" t="s">
        <v>188</v>
      </c>
      <c r="I48" s="25" t="s">
        <v>189</v>
      </c>
      <c r="J48" s="375" t="s">
        <v>190</v>
      </c>
      <c r="K48" s="47" t="s">
        <v>188</v>
      </c>
      <c r="L48" s="25" t="s">
        <v>189</v>
      </c>
      <c r="M48" s="375" t="s">
        <v>190</v>
      </c>
      <c r="N48" s="47" t="s">
        <v>188</v>
      </c>
      <c r="O48" s="25" t="s">
        <v>189</v>
      </c>
      <c r="P48" s="375" t="s">
        <v>190</v>
      </c>
      <c r="Q48" s="47" t="s">
        <v>188</v>
      </c>
      <c r="R48" s="25" t="s">
        <v>189</v>
      </c>
      <c r="S48" s="375" t="s">
        <v>190</v>
      </c>
    </row>
    <row r="49" spans="1:19" s="29" customFormat="1" ht="13.5" customHeight="1">
      <c r="A49" s="373"/>
      <c r="B49" s="49" t="s">
        <v>207</v>
      </c>
      <c r="C49" s="148" t="s">
        <v>208</v>
      </c>
      <c r="D49" s="376"/>
      <c r="E49" s="49" t="s">
        <v>207</v>
      </c>
      <c r="F49" s="148" t="s">
        <v>208</v>
      </c>
      <c r="G49" s="376"/>
      <c r="H49" s="49" t="s">
        <v>207</v>
      </c>
      <c r="I49" s="148" t="s">
        <v>208</v>
      </c>
      <c r="J49" s="376"/>
      <c r="K49" s="49" t="s">
        <v>207</v>
      </c>
      <c r="L49" s="148" t="s">
        <v>208</v>
      </c>
      <c r="M49" s="376"/>
      <c r="N49" s="49" t="s">
        <v>207</v>
      </c>
      <c r="O49" s="148" t="s">
        <v>208</v>
      </c>
      <c r="P49" s="376"/>
      <c r="Q49" s="49" t="s">
        <v>207</v>
      </c>
      <c r="R49" s="148" t="s">
        <v>208</v>
      </c>
      <c r="S49" s="376"/>
    </row>
    <row r="50" spans="1:19" s="29" customFormat="1" ht="13.5" customHeight="1">
      <c r="A50" s="26" t="s">
        <v>191</v>
      </c>
      <c r="B50" s="240">
        <v>0</v>
      </c>
      <c r="C50" s="241">
        <v>0</v>
      </c>
      <c r="D50" s="241">
        <v>0</v>
      </c>
      <c r="E50" s="241">
        <v>197</v>
      </c>
      <c r="F50" s="241">
        <v>131</v>
      </c>
      <c r="G50" s="241">
        <v>5</v>
      </c>
      <c r="H50" s="241">
        <v>524</v>
      </c>
      <c r="I50" s="241">
        <v>316</v>
      </c>
      <c r="J50" s="241">
        <v>20</v>
      </c>
      <c r="K50" s="241">
        <v>403</v>
      </c>
      <c r="L50" s="241">
        <v>185</v>
      </c>
      <c r="M50" s="241">
        <v>5</v>
      </c>
      <c r="N50" s="241">
        <v>17</v>
      </c>
      <c r="O50" s="241">
        <v>0</v>
      </c>
      <c r="P50" s="241">
        <v>0</v>
      </c>
      <c r="Q50" s="241">
        <v>331</v>
      </c>
      <c r="R50" s="241">
        <v>270</v>
      </c>
      <c r="S50" s="241">
        <v>20</v>
      </c>
    </row>
    <row r="51" spans="1:19" s="29" customFormat="1" ht="13.5" customHeight="1">
      <c r="A51" s="26" t="s">
        <v>192</v>
      </c>
      <c r="B51" s="240">
        <v>0</v>
      </c>
      <c r="C51" s="241">
        <v>0</v>
      </c>
      <c r="D51" s="241">
        <v>0</v>
      </c>
      <c r="E51" s="241">
        <v>202</v>
      </c>
      <c r="F51" s="241">
        <v>122</v>
      </c>
      <c r="G51" s="241">
        <v>5</v>
      </c>
      <c r="H51" s="241">
        <v>443</v>
      </c>
      <c r="I51" s="241">
        <v>293</v>
      </c>
      <c r="J51" s="241">
        <v>20</v>
      </c>
      <c r="K51" s="241">
        <v>364</v>
      </c>
      <c r="L51" s="241">
        <v>176</v>
      </c>
      <c r="M51" s="241">
        <v>5</v>
      </c>
      <c r="N51" s="241">
        <v>16</v>
      </c>
      <c r="O51" s="241">
        <v>0</v>
      </c>
      <c r="P51" s="241">
        <v>0</v>
      </c>
      <c r="Q51" s="241">
        <v>420</v>
      </c>
      <c r="R51" s="241">
        <v>266</v>
      </c>
      <c r="S51" s="241">
        <v>25</v>
      </c>
    </row>
    <row r="52" spans="1:19" s="29" customFormat="1" ht="13.5" customHeight="1">
      <c r="A52" s="26" t="s">
        <v>193</v>
      </c>
      <c r="B52" s="240">
        <v>0</v>
      </c>
      <c r="C52" s="241">
        <v>0</v>
      </c>
      <c r="D52" s="241">
        <v>0</v>
      </c>
      <c r="E52" s="241">
        <v>215</v>
      </c>
      <c r="F52" s="241">
        <v>124</v>
      </c>
      <c r="G52" s="241">
        <v>5</v>
      </c>
      <c r="H52" s="241">
        <v>434</v>
      </c>
      <c r="I52" s="241">
        <v>279</v>
      </c>
      <c r="J52" s="241">
        <v>20</v>
      </c>
      <c r="K52" s="241">
        <v>363</v>
      </c>
      <c r="L52" s="241">
        <v>162</v>
      </c>
      <c r="M52" s="241">
        <v>5</v>
      </c>
      <c r="N52" s="241">
        <v>18</v>
      </c>
      <c r="O52" s="241">
        <v>0</v>
      </c>
      <c r="P52" s="241">
        <v>0</v>
      </c>
      <c r="Q52" s="241">
        <v>408</v>
      </c>
      <c r="R52" s="241">
        <v>237</v>
      </c>
      <c r="S52" s="241">
        <v>20</v>
      </c>
    </row>
    <row r="53" spans="1:19" s="29" customFormat="1" ht="13.5" customHeight="1">
      <c r="A53" s="26" t="s">
        <v>194</v>
      </c>
      <c r="B53" s="240">
        <v>1</v>
      </c>
      <c r="C53" s="241">
        <v>0</v>
      </c>
      <c r="D53" s="241">
        <v>0</v>
      </c>
      <c r="E53" s="241">
        <v>264</v>
      </c>
      <c r="F53" s="241">
        <v>126</v>
      </c>
      <c r="G53" s="241">
        <v>5</v>
      </c>
      <c r="H53" s="241">
        <v>603</v>
      </c>
      <c r="I53" s="241">
        <v>350</v>
      </c>
      <c r="J53" s="241">
        <v>40</v>
      </c>
      <c r="K53" s="241">
        <v>423</v>
      </c>
      <c r="L53" s="241">
        <v>175</v>
      </c>
      <c r="M53" s="241">
        <v>5</v>
      </c>
      <c r="N53" s="241">
        <v>24</v>
      </c>
      <c r="O53" s="241">
        <v>0</v>
      </c>
      <c r="P53" s="241">
        <v>0</v>
      </c>
      <c r="Q53" s="241">
        <v>436</v>
      </c>
      <c r="R53" s="241">
        <v>269</v>
      </c>
      <c r="S53" s="241">
        <v>35</v>
      </c>
    </row>
    <row r="54" spans="1:19" s="29" customFormat="1" ht="13.5" customHeight="1">
      <c r="A54" s="26" t="s">
        <v>195</v>
      </c>
      <c r="B54" s="240">
        <v>0</v>
      </c>
      <c r="C54" s="241">
        <v>0</v>
      </c>
      <c r="D54" s="241">
        <v>0</v>
      </c>
      <c r="E54" s="241">
        <v>425</v>
      </c>
      <c r="F54" s="241">
        <v>254</v>
      </c>
      <c r="G54" s="241">
        <v>5</v>
      </c>
      <c r="H54" s="241">
        <v>1049</v>
      </c>
      <c r="I54" s="241">
        <v>692</v>
      </c>
      <c r="J54" s="241">
        <v>80</v>
      </c>
      <c r="K54" s="241">
        <v>510</v>
      </c>
      <c r="L54" s="241">
        <v>230</v>
      </c>
      <c r="M54" s="241">
        <v>5</v>
      </c>
      <c r="N54" s="241">
        <v>28</v>
      </c>
      <c r="O54" s="241">
        <v>1</v>
      </c>
      <c r="P54" s="241">
        <v>0</v>
      </c>
      <c r="Q54" s="241">
        <v>520</v>
      </c>
      <c r="R54" s="241">
        <v>355</v>
      </c>
      <c r="S54" s="241">
        <v>45</v>
      </c>
    </row>
    <row r="55" spans="1:19" s="29" customFormat="1" ht="13.5" customHeight="1">
      <c r="A55" s="26" t="s">
        <v>196</v>
      </c>
      <c r="B55" s="240">
        <v>0</v>
      </c>
      <c r="C55" s="241">
        <v>0</v>
      </c>
      <c r="D55" s="241">
        <v>0</v>
      </c>
      <c r="E55" s="241">
        <v>492</v>
      </c>
      <c r="F55" s="241">
        <v>364</v>
      </c>
      <c r="G55" s="241">
        <v>5</v>
      </c>
      <c r="H55" s="241">
        <v>1749</v>
      </c>
      <c r="I55" s="241">
        <v>1475</v>
      </c>
      <c r="J55" s="241">
        <v>130</v>
      </c>
      <c r="K55" s="241">
        <v>887</v>
      </c>
      <c r="L55" s="241">
        <v>532</v>
      </c>
      <c r="M55" s="241">
        <v>35</v>
      </c>
      <c r="N55" s="241">
        <v>51</v>
      </c>
      <c r="O55" s="241">
        <v>5</v>
      </c>
      <c r="P55" s="241">
        <v>0</v>
      </c>
      <c r="Q55" s="241">
        <v>863</v>
      </c>
      <c r="R55" s="241">
        <v>448</v>
      </c>
      <c r="S55" s="241">
        <v>75</v>
      </c>
    </row>
    <row r="56" spans="1:19" s="29" customFormat="1" ht="13.5" customHeight="1">
      <c r="A56" s="26" t="s">
        <v>98</v>
      </c>
      <c r="B56" s="240">
        <v>0</v>
      </c>
      <c r="C56" s="241">
        <v>0</v>
      </c>
      <c r="D56" s="241">
        <v>0</v>
      </c>
      <c r="E56" s="241">
        <v>523</v>
      </c>
      <c r="F56" s="241">
        <v>396</v>
      </c>
      <c r="G56" s="241">
        <v>5</v>
      </c>
      <c r="H56" s="241">
        <v>1862</v>
      </c>
      <c r="I56" s="241">
        <v>1274</v>
      </c>
      <c r="J56" s="241">
        <v>120</v>
      </c>
      <c r="K56" s="241">
        <v>1017</v>
      </c>
      <c r="L56" s="241">
        <v>446</v>
      </c>
      <c r="M56" s="241">
        <v>60</v>
      </c>
      <c r="N56" s="241">
        <v>80</v>
      </c>
      <c r="O56" s="241">
        <v>36</v>
      </c>
      <c r="P56" s="241">
        <v>0</v>
      </c>
      <c r="Q56" s="241">
        <v>1033</v>
      </c>
      <c r="R56" s="241">
        <v>360</v>
      </c>
      <c r="S56" s="241">
        <v>70</v>
      </c>
    </row>
    <row r="57" spans="1:19" s="29" customFormat="1" ht="13.5" customHeight="1">
      <c r="A57" s="26" t="s">
        <v>99</v>
      </c>
      <c r="B57" s="240">
        <v>0</v>
      </c>
      <c r="C57" s="241">
        <v>0</v>
      </c>
      <c r="D57" s="241">
        <v>0</v>
      </c>
      <c r="E57" s="241">
        <v>506</v>
      </c>
      <c r="F57" s="241">
        <v>358</v>
      </c>
      <c r="G57" s="241">
        <v>5</v>
      </c>
      <c r="H57" s="241">
        <v>1980</v>
      </c>
      <c r="I57" s="241">
        <v>945</v>
      </c>
      <c r="J57" s="241">
        <v>120</v>
      </c>
      <c r="K57" s="241">
        <v>1020</v>
      </c>
      <c r="L57" s="241">
        <v>413</v>
      </c>
      <c r="M57" s="241">
        <v>60</v>
      </c>
      <c r="N57" s="241">
        <v>184</v>
      </c>
      <c r="O57" s="241">
        <v>121</v>
      </c>
      <c r="P57" s="241">
        <v>0</v>
      </c>
      <c r="Q57" s="241">
        <v>1031</v>
      </c>
      <c r="R57" s="241">
        <v>508</v>
      </c>
      <c r="S57" s="241">
        <v>80</v>
      </c>
    </row>
    <row r="58" spans="1:19" s="29" customFormat="1" ht="13.5" customHeight="1">
      <c r="A58" s="26" t="s">
        <v>100</v>
      </c>
      <c r="B58" s="240">
        <v>0</v>
      </c>
      <c r="C58" s="241">
        <v>0</v>
      </c>
      <c r="D58" s="241">
        <v>0</v>
      </c>
      <c r="E58" s="241">
        <v>473</v>
      </c>
      <c r="F58" s="241">
        <v>317</v>
      </c>
      <c r="G58" s="241">
        <v>5</v>
      </c>
      <c r="H58" s="241">
        <v>1758</v>
      </c>
      <c r="I58" s="241">
        <v>550</v>
      </c>
      <c r="J58" s="241">
        <v>100</v>
      </c>
      <c r="K58" s="241">
        <v>965</v>
      </c>
      <c r="L58" s="241">
        <v>316</v>
      </c>
      <c r="M58" s="241">
        <v>30</v>
      </c>
      <c r="N58" s="241">
        <v>80</v>
      </c>
      <c r="O58" s="241">
        <v>25</v>
      </c>
      <c r="P58" s="241">
        <v>0</v>
      </c>
      <c r="Q58" s="241">
        <v>934</v>
      </c>
      <c r="R58" s="241">
        <v>578</v>
      </c>
      <c r="S58" s="241">
        <v>65</v>
      </c>
    </row>
    <row r="59" spans="1:19" s="29" customFormat="1" ht="13.5" customHeight="1">
      <c r="A59" s="26" t="s">
        <v>101</v>
      </c>
      <c r="B59" s="240">
        <v>0</v>
      </c>
      <c r="C59" s="241">
        <v>0</v>
      </c>
      <c r="D59" s="241">
        <v>0</v>
      </c>
      <c r="E59" s="241">
        <v>422</v>
      </c>
      <c r="F59" s="241">
        <v>209</v>
      </c>
      <c r="G59" s="241">
        <v>5</v>
      </c>
      <c r="H59" s="241">
        <v>1666</v>
      </c>
      <c r="I59" s="241">
        <v>460</v>
      </c>
      <c r="J59" s="241">
        <v>110</v>
      </c>
      <c r="K59" s="241">
        <v>983</v>
      </c>
      <c r="L59" s="241">
        <v>338</v>
      </c>
      <c r="M59" s="241">
        <v>40</v>
      </c>
      <c r="N59" s="241">
        <v>63</v>
      </c>
      <c r="O59" s="241">
        <v>8</v>
      </c>
      <c r="P59" s="241">
        <v>0</v>
      </c>
      <c r="Q59" s="241">
        <v>806</v>
      </c>
      <c r="R59" s="241">
        <v>478</v>
      </c>
      <c r="S59" s="241">
        <v>50</v>
      </c>
    </row>
    <row r="60" spans="1:19" s="29" customFormat="1" ht="13.5" customHeight="1">
      <c r="A60" s="26" t="s">
        <v>102</v>
      </c>
      <c r="B60" s="240">
        <v>0</v>
      </c>
      <c r="C60" s="241">
        <v>0</v>
      </c>
      <c r="D60" s="241">
        <v>0</v>
      </c>
      <c r="E60" s="241">
        <v>576</v>
      </c>
      <c r="F60" s="241">
        <v>365</v>
      </c>
      <c r="G60" s="241">
        <v>5</v>
      </c>
      <c r="H60" s="241">
        <v>1847</v>
      </c>
      <c r="I60" s="241">
        <v>822</v>
      </c>
      <c r="J60" s="241">
        <v>120</v>
      </c>
      <c r="K60" s="241">
        <v>867</v>
      </c>
      <c r="L60" s="241">
        <v>330</v>
      </c>
      <c r="M60" s="241">
        <v>30</v>
      </c>
      <c r="N60" s="241">
        <v>75</v>
      </c>
      <c r="O60" s="241">
        <v>28</v>
      </c>
      <c r="P60" s="241">
        <v>0</v>
      </c>
      <c r="Q60" s="241">
        <v>1037</v>
      </c>
      <c r="R60" s="241">
        <v>544</v>
      </c>
      <c r="S60" s="241">
        <v>85</v>
      </c>
    </row>
    <row r="61" spans="1:19" s="29" customFormat="1" ht="13.5" customHeight="1">
      <c r="A61" s="26" t="s">
        <v>103</v>
      </c>
      <c r="B61" s="240">
        <v>0</v>
      </c>
      <c r="C61" s="241">
        <v>0</v>
      </c>
      <c r="D61" s="241">
        <v>0</v>
      </c>
      <c r="E61" s="241">
        <v>570</v>
      </c>
      <c r="F61" s="241">
        <v>338</v>
      </c>
      <c r="G61" s="241">
        <v>5</v>
      </c>
      <c r="H61" s="241">
        <v>1770</v>
      </c>
      <c r="I61" s="241">
        <v>975</v>
      </c>
      <c r="J61" s="241">
        <v>110</v>
      </c>
      <c r="K61" s="241">
        <v>848</v>
      </c>
      <c r="L61" s="241">
        <v>330</v>
      </c>
      <c r="M61" s="241">
        <v>40</v>
      </c>
      <c r="N61" s="241">
        <v>105</v>
      </c>
      <c r="O61" s="241">
        <v>74</v>
      </c>
      <c r="P61" s="241">
        <v>0</v>
      </c>
      <c r="Q61" s="241">
        <v>1025</v>
      </c>
      <c r="R61" s="241">
        <v>423</v>
      </c>
      <c r="S61" s="241">
        <v>60</v>
      </c>
    </row>
    <row r="62" spans="1:19" s="29" customFormat="1" ht="13.5" customHeight="1">
      <c r="A62" s="26" t="s">
        <v>104</v>
      </c>
      <c r="B62" s="240">
        <v>1</v>
      </c>
      <c r="C62" s="241">
        <v>0</v>
      </c>
      <c r="D62" s="241">
        <v>0</v>
      </c>
      <c r="E62" s="241">
        <v>439</v>
      </c>
      <c r="F62" s="241">
        <v>292</v>
      </c>
      <c r="G62" s="241">
        <v>5</v>
      </c>
      <c r="H62" s="241">
        <v>1385</v>
      </c>
      <c r="I62" s="241">
        <v>929</v>
      </c>
      <c r="J62" s="241">
        <v>80</v>
      </c>
      <c r="K62" s="241">
        <v>795</v>
      </c>
      <c r="L62" s="241">
        <v>343</v>
      </c>
      <c r="M62" s="241">
        <v>20</v>
      </c>
      <c r="N62" s="241">
        <v>59</v>
      </c>
      <c r="O62" s="241">
        <v>10</v>
      </c>
      <c r="P62" s="241">
        <v>0</v>
      </c>
      <c r="Q62" s="241">
        <v>864</v>
      </c>
      <c r="R62" s="241">
        <v>565</v>
      </c>
      <c r="S62" s="241">
        <v>70</v>
      </c>
    </row>
    <row r="63" spans="1:19" s="29" customFormat="1" ht="13.5" customHeight="1">
      <c r="A63" s="26" t="s">
        <v>105</v>
      </c>
      <c r="B63" s="240">
        <v>0</v>
      </c>
      <c r="C63" s="241">
        <v>0</v>
      </c>
      <c r="D63" s="241">
        <v>0</v>
      </c>
      <c r="E63" s="241">
        <v>389</v>
      </c>
      <c r="F63" s="241">
        <v>228</v>
      </c>
      <c r="G63" s="241">
        <v>5</v>
      </c>
      <c r="H63" s="241">
        <v>1130</v>
      </c>
      <c r="I63" s="241">
        <v>574</v>
      </c>
      <c r="J63" s="241">
        <v>70</v>
      </c>
      <c r="K63" s="241">
        <v>797</v>
      </c>
      <c r="L63" s="241">
        <v>285</v>
      </c>
      <c r="M63" s="241">
        <v>30</v>
      </c>
      <c r="N63" s="241">
        <v>56</v>
      </c>
      <c r="O63" s="241">
        <v>9</v>
      </c>
      <c r="P63" s="241">
        <v>0</v>
      </c>
      <c r="Q63" s="241">
        <v>721</v>
      </c>
      <c r="R63" s="241">
        <v>550</v>
      </c>
      <c r="S63" s="241">
        <v>60</v>
      </c>
    </row>
    <row r="64" spans="1:19" s="29" customFormat="1" ht="13.5" customHeight="1">
      <c r="A64" s="26" t="s">
        <v>106</v>
      </c>
      <c r="B64" s="240">
        <v>0</v>
      </c>
      <c r="C64" s="241">
        <v>0</v>
      </c>
      <c r="D64" s="241">
        <v>0</v>
      </c>
      <c r="E64" s="241">
        <v>394</v>
      </c>
      <c r="F64" s="241">
        <v>220</v>
      </c>
      <c r="G64" s="241">
        <v>5</v>
      </c>
      <c r="H64" s="241">
        <v>902</v>
      </c>
      <c r="I64" s="241">
        <v>430</v>
      </c>
      <c r="J64" s="241">
        <v>60</v>
      </c>
      <c r="K64" s="241">
        <v>662</v>
      </c>
      <c r="L64" s="241">
        <v>248</v>
      </c>
      <c r="M64" s="241">
        <v>20</v>
      </c>
      <c r="N64" s="241">
        <v>50</v>
      </c>
      <c r="O64" s="241">
        <v>9</v>
      </c>
      <c r="P64" s="241">
        <v>0</v>
      </c>
      <c r="Q64" s="241">
        <v>596</v>
      </c>
      <c r="R64" s="241">
        <v>496</v>
      </c>
      <c r="S64" s="241">
        <v>50</v>
      </c>
    </row>
    <row r="65" spans="1:19" s="29" customFormat="1" ht="13.5" customHeight="1">
      <c r="A65" s="26" t="s">
        <v>107</v>
      </c>
      <c r="B65" s="240">
        <v>0</v>
      </c>
      <c r="C65" s="241">
        <v>0</v>
      </c>
      <c r="D65" s="241">
        <v>0</v>
      </c>
      <c r="E65" s="241">
        <v>392</v>
      </c>
      <c r="F65" s="241">
        <v>214</v>
      </c>
      <c r="G65" s="241">
        <v>5</v>
      </c>
      <c r="H65" s="241">
        <v>864</v>
      </c>
      <c r="I65" s="241">
        <v>403</v>
      </c>
      <c r="J65" s="241">
        <v>60</v>
      </c>
      <c r="K65" s="241">
        <v>656</v>
      </c>
      <c r="L65" s="241">
        <v>234</v>
      </c>
      <c r="M65" s="241">
        <v>20</v>
      </c>
      <c r="N65" s="241">
        <v>44</v>
      </c>
      <c r="O65" s="241">
        <v>5</v>
      </c>
      <c r="P65" s="241">
        <v>0</v>
      </c>
      <c r="Q65" s="241">
        <v>516</v>
      </c>
      <c r="R65" s="241">
        <v>463</v>
      </c>
      <c r="S65" s="241">
        <v>40</v>
      </c>
    </row>
    <row r="66" spans="1:19" s="29" customFormat="1" ht="13.5" customHeight="1">
      <c r="A66" s="26" t="s">
        <v>108</v>
      </c>
      <c r="B66" s="240">
        <v>0</v>
      </c>
      <c r="C66" s="241">
        <v>0</v>
      </c>
      <c r="D66" s="241">
        <v>0</v>
      </c>
      <c r="E66" s="241">
        <v>362</v>
      </c>
      <c r="F66" s="241">
        <v>158</v>
      </c>
      <c r="G66" s="241">
        <v>5</v>
      </c>
      <c r="H66" s="241">
        <v>815</v>
      </c>
      <c r="I66" s="241">
        <v>344</v>
      </c>
      <c r="J66" s="241">
        <v>30</v>
      </c>
      <c r="K66" s="241">
        <v>662</v>
      </c>
      <c r="L66" s="241">
        <v>231</v>
      </c>
      <c r="M66" s="241">
        <v>20</v>
      </c>
      <c r="N66" s="241">
        <v>35</v>
      </c>
      <c r="O66" s="241">
        <v>3</v>
      </c>
      <c r="P66" s="241">
        <v>0</v>
      </c>
      <c r="Q66" s="241">
        <v>456</v>
      </c>
      <c r="R66" s="241">
        <v>402</v>
      </c>
      <c r="S66" s="241">
        <v>35</v>
      </c>
    </row>
    <row r="67" spans="1:19" s="29" customFormat="1" ht="13.5" customHeight="1">
      <c r="A67" s="26" t="s">
        <v>109</v>
      </c>
      <c r="B67" s="240">
        <v>0</v>
      </c>
      <c r="C67" s="241">
        <v>0</v>
      </c>
      <c r="D67" s="241">
        <v>0</v>
      </c>
      <c r="E67" s="241">
        <v>358</v>
      </c>
      <c r="F67" s="241">
        <v>148</v>
      </c>
      <c r="G67" s="241">
        <v>5</v>
      </c>
      <c r="H67" s="241">
        <v>746</v>
      </c>
      <c r="I67" s="241">
        <v>326</v>
      </c>
      <c r="J67" s="241">
        <v>30</v>
      </c>
      <c r="K67" s="241">
        <v>670</v>
      </c>
      <c r="L67" s="241">
        <v>219</v>
      </c>
      <c r="M67" s="241">
        <v>20</v>
      </c>
      <c r="N67" s="241">
        <v>26</v>
      </c>
      <c r="O67" s="241">
        <v>1</v>
      </c>
      <c r="P67" s="241">
        <v>0</v>
      </c>
      <c r="Q67" s="241">
        <v>411</v>
      </c>
      <c r="R67" s="241">
        <v>346</v>
      </c>
      <c r="S67" s="241">
        <v>35</v>
      </c>
    </row>
    <row r="68" spans="1:19" s="29" customFormat="1" ht="13.5" customHeight="1">
      <c r="A68" s="26" t="s">
        <v>110</v>
      </c>
      <c r="B68" s="240">
        <v>0</v>
      </c>
      <c r="C68" s="241">
        <v>0</v>
      </c>
      <c r="D68" s="241">
        <v>0</v>
      </c>
      <c r="E68" s="241">
        <v>344</v>
      </c>
      <c r="F68" s="241">
        <v>140</v>
      </c>
      <c r="G68" s="241">
        <v>5</v>
      </c>
      <c r="H68" s="241">
        <v>718</v>
      </c>
      <c r="I68" s="241">
        <v>326</v>
      </c>
      <c r="J68" s="241">
        <v>30</v>
      </c>
      <c r="K68" s="241">
        <v>710</v>
      </c>
      <c r="L68" s="241">
        <v>219</v>
      </c>
      <c r="M68" s="241">
        <v>20</v>
      </c>
      <c r="N68" s="241">
        <v>24</v>
      </c>
      <c r="O68" s="241">
        <v>0</v>
      </c>
      <c r="P68" s="241">
        <v>0</v>
      </c>
      <c r="Q68" s="241">
        <v>376</v>
      </c>
      <c r="R68" s="241">
        <v>307</v>
      </c>
      <c r="S68" s="241">
        <v>20</v>
      </c>
    </row>
    <row r="69" spans="1:19" s="29" customFormat="1" ht="13.5" customHeight="1">
      <c r="A69" s="26" t="s">
        <v>111</v>
      </c>
      <c r="B69" s="240">
        <v>0</v>
      </c>
      <c r="C69" s="241">
        <v>0</v>
      </c>
      <c r="D69" s="241">
        <v>0</v>
      </c>
      <c r="E69" s="241">
        <v>356</v>
      </c>
      <c r="F69" s="241">
        <v>142</v>
      </c>
      <c r="G69" s="241">
        <v>5</v>
      </c>
      <c r="H69" s="241">
        <v>761</v>
      </c>
      <c r="I69" s="241">
        <v>350</v>
      </c>
      <c r="J69" s="241">
        <v>30</v>
      </c>
      <c r="K69" s="241">
        <v>747</v>
      </c>
      <c r="L69" s="241">
        <v>210</v>
      </c>
      <c r="M69" s="241">
        <v>20</v>
      </c>
      <c r="N69" s="241">
        <v>22</v>
      </c>
      <c r="O69" s="241">
        <v>0</v>
      </c>
      <c r="P69" s="241">
        <v>0</v>
      </c>
      <c r="Q69" s="241">
        <v>355</v>
      </c>
      <c r="R69" s="241">
        <v>286</v>
      </c>
      <c r="S69" s="241">
        <v>20</v>
      </c>
    </row>
    <row r="70" spans="1:19" s="29" customFormat="1" ht="13.5" customHeight="1">
      <c r="A70" s="26" t="s">
        <v>197</v>
      </c>
      <c r="B70" s="240">
        <v>1</v>
      </c>
      <c r="C70" s="241">
        <v>0</v>
      </c>
      <c r="D70" s="241">
        <v>0</v>
      </c>
      <c r="E70" s="241">
        <v>310</v>
      </c>
      <c r="F70" s="241">
        <v>143</v>
      </c>
      <c r="G70" s="241">
        <v>5</v>
      </c>
      <c r="H70" s="241">
        <v>671</v>
      </c>
      <c r="I70" s="241">
        <v>341</v>
      </c>
      <c r="J70" s="241">
        <v>30</v>
      </c>
      <c r="K70" s="241">
        <v>614</v>
      </c>
      <c r="L70" s="241">
        <v>195</v>
      </c>
      <c r="M70" s="241">
        <v>10</v>
      </c>
      <c r="N70" s="241">
        <v>20</v>
      </c>
      <c r="O70" s="241">
        <v>0</v>
      </c>
      <c r="P70" s="241">
        <v>0</v>
      </c>
      <c r="Q70" s="241">
        <v>352</v>
      </c>
      <c r="R70" s="241">
        <v>290</v>
      </c>
      <c r="S70" s="241">
        <v>20</v>
      </c>
    </row>
    <row r="71" spans="1:19" s="29" customFormat="1" ht="13.5" customHeight="1">
      <c r="A71" s="26" t="s">
        <v>198</v>
      </c>
      <c r="B71" s="240">
        <v>0</v>
      </c>
      <c r="C71" s="241">
        <v>0</v>
      </c>
      <c r="D71" s="241">
        <v>0</v>
      </c>
      <c r="E71" s="241">
        <v>275</v>
      </c>
      <c r="F71" s="241">
        <v>137</v>
      </c>
      <c r="G71" s="241">
        <v>5</v>
      </c>
      <c r="H71" s="241">
        <v>590</v>
      </c>
      <c r="I71" s="241">
        <v>332</v>
      </c>
      <c r="J71" s="241">
        <v>30</v>
      </c>
      <c r="K71" s="241">
        <v>515</v>
      </c>
      <c r="L71" s="241">
        <v>199</v>
      </c>
      <c r="M71" s="241">
        <v>5</v>
      </c>
      <c r="N71" s="241">
        <v>16</v>
      </c>
      <c r="O71" s="241">
        <v>0</v>
      </c>
      <c r="P71" s="241">
        <v>0</v>
      </c>
      <c r="Q71" s="241">
        <v>339</v>
      </c>
      <c r="R71" s="241">
        <v>288</v>
      </c>
      <c r="S71" s="241">
        <v>20</v>
      </c>
    </row>
    <row r="72" spans="1:19" s="29" customFormat="1" ht="13.5" customHeight="1">
      <c r="A72" s="26" t="s">
        <v>96</v>
      </c>
      <c r="B72" s="240">
        <v>0</v>
      </c>
      <c r="C72" s="241">
        <v>0</v>
      </c>
      <c r="D72" s="241">
        <v>0</v>
      </c>
      <c r="E72" s="241">
        <v>241</v>
      </c>
      <c r="F72" s="241">
        <v>136</v>
      </c>
      <c r="G72" s="241">
        <v>5</v>
      </c>
      <c r="H72" s="241">
        <v>550</v>
      </c>
      <c r="I72" s="241">
        <v>334</v>
      </c>
      <c r="J72" s="241">
        <v>30</v>
      </c>
      <c r="K72" s="241">
        <v>454</v>
      </c>
      <c r="L72" s="241">
        <v>188</v>
      </c>
      <c r="M72" s="241">
        <v>5</v>
      </c>
      <c r="N72" s="241">
        <v>12</v>
      </c>
      <c r="O72" s="241">
        <v>0</v>
      </c>
      <c r="P72" s="241">
        <v>0</v>
      </c>
      <c r="Q72" s="241">
        <v>343</v>
      </c>
      <c r="R72" s="241">
        <v>290</v>
      </c>
      <c r="S72" s="241">
        <v>20</v>
      </c>
    </row>
    <row r="73" spans="1:19" s="29" customFormat="1" ht="13.5" customHeight="1">
      <c r="A73" s="26" t="s">
        <v>97</v>
      </c>
      <c r="B73" s="240">
        <v>0</v>
      </c>
      <c r="C73" s="241">
        <v>0</v>
      </c>
      <c r="D73" s="241">
        <v>0</v>
      </c>
      <c r="E73" s="241">
        <v>221</v>
      </c>
      <c r="F73" s="241">
        <v>139</v>
      </c>
      <c r="G73" s="241">
        <v>5</v>
      </c>
      <c r="H73" s="241">
        <v>537</v>
      </c>
      <c r="I73" s="241">
        <v>341</v>
      </c>
      <c r="J73" s="241">
        <v>20</v>
      </c>
      <c r="K73" s="241">
        <v>418</v>
      </c>
      <c r="L73" s="241">
        <v>185</v>
      </c>
      <c r="M73" s="241">
        <v>5</v>
      </c>
      <c r="N73" s="241">
        <v>12</v>
      </c>
      <c r="O73" s="241">
        <v>0</v>
      </c>
      <c r="P73" s="241">
        <v>0</v>
      </c>
      <c r="Q73" s="241">
        <v>344</v>
      </c>
      <c r="R73" s="241">
        <v>296</v>
      </c>
      <c r="S73" s="241">
        <v>20</v>
      </c>
    </row>
    <row r="74" spans="1:19" s="29" customFormat="1" ht="52.5" customHeight="1">
      <c r="A74" s="149" t="s">
        <v>199</v>
      </c>
      <c r="B74" s="53">
        <f>SUM(B50:B73)</f>
        <v>3</v>
      </c>
      <c r="C74" s="27"/>
      <c r="D74" s="28"/>
      <c r="E74" s="53">
        <f>SUM(E50:E73)</f>
        <v>8946</v>
      </c>
      <c r="F74" s="27"/>
      <c r="G74" s="28"/>
      <c r="H74" s="53">
        <f>SUM(H50:H73)</f>
        <v>25354</v>
      </c>
      <c r="I74" s="27"/>
      <c r="J74" s="28"/>
      <c r="K74" s="53">
        <f>SUM(K50:K73)</f>
        <v>16350</v>
      </c>
      <c r="L74" s="27"/>
      <c r="M74" s="28"/>
      <c r="N74" s="53">
        <f>SUM(N50:N73)</f>
        <v>1117</v>
      </c>
      <c r="O74" s="27"/>
      <c r="P74" s="28"/>
      <c r="Q74" s="53">
        <f>SUM(Q50:Q73)</f>
        <v>14517</v>
      </c>
      <c r="R74" s="27"/>
      <c r="S74" s="28"/>
    </row>
    <row r="75" spans="1:21" s="41" customFormat="1" ht="13.5" customHeight="1">
      <c r="A75" s="38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0"/>
      <c r="N75" s="39"/>
      <c r="O75" s="39"/>
      <c r="P75" s="40"/>
      <c r="Q75" s="39"/>
      <c r="R75" s="39"/>
      <c r="S75" s="40"/>
      <c r="T75" s="38"/>
      <c r="U75" s="38"/>
    </row>
    <row r="76" spans="1:21" s="41" customFormat="1" ht="13.5" customHeight="1">
      <c r="A76" s="38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0"/>
      <c r="N76" s="39"/>
      <c r="O76" s="39"/>
      <c r="P76" s="40"/>
      <c r="Q76" s="39"/>
      <c r="R76" s="39"/>
      <c r="S76" s="40"/>
      <c r="T76" s="38"/>
      <c r="U76" s="38"/>
    </row>
    <row r="77" spans="1:21" s="41" customFormat="1" ht="13.5" customHeight="1">
      <c r="A77" s="38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0"/>
      <c r="N77" s="39"/>
      <c r="O77" s="39"/>
      <c r="P77" s="40"/>
      <c r="Q77" s="39"/>
      <c r="R77" s="39"/>
      <c r="S77" s="40"/>
      <c r="T77" s="38"/>
      <c r="U77" s="38"/>
    </row>
    <row r="78" spans="1:21" s="41" customFormat="1" ht="13.5" customHeight="1">
      <c r="A78" s="38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0"/>
      <c r="N78" s="39"/>
      <c r="O78" s="39"/>
      <c r="P78" s="40"/>
      <c r="Q78" s="39"/>
      <c r="R78" s="39"/>
      <c r="S78" s="40"/>
      <c r="T78" s="38"/>
      <c r="U78" s="38"/>
    </row>
    <row r="79" spans="1:21" s="41" customFormat="1" ht="13.5" customHeight="1">
      <c r="A79" s="38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0"/>
      <c r="N79" s="39"/>
      <c r="O79" s="39"/>
      <c r="P79" s="40"/>
      <c r="Q79" s="39"/>
      <c r="R79" s="39"/>
      <c r="S79" s="40"/>
      <c r="T79" s="38"/>
      <c r="U79" s="38"/>
    </row>
    <row r="80" spans="1:21" s="41" customFormat="1" ht="13.5" customHeight="1">
      <c r="A80" s="38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0"/>
      <c r="N80" s="39"/>
      <c r="O80" s="39"/>
      <c r="P80" s="40"/>
      <c r="Q80" s="39"/>
      <c r="R80" s="39"/>
      <c r="S80" s="42" t="s">
        <v>127</v>
      </c>
      <c r="T80" s="38"/>
      <c r="U80" s="38"/>
    </row>
    <row r="81" spans="1:20" s="41" customFormat="1" ht="13.5" customHeight="1">
      <c r="A81" s="371" t="s">
        <v>94</v>
      </c>
      <c r="B81" s="366" t="s">
        <v>8</v>
      </c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86" t="s">
        <v>209</v>
      </c>
      <c r="R81" s="389" t="s">
        <v>210</v>
      </c>
      <c r="S81" s="38"/>
      <c r="T81" s="38"/>
    </row>
    <row r="82" spans="1:20" s="41" customFormat="1" ht="13.5" customHeight="1">
      <c r="A82" s="372"/>
      <c r="B82" s="383" t="s">
        <v>114</v>
      </c>
      <c r="C82" s="384"/>
      <c r="D82" s="384"/>
      <c r="E82" s="384"/>
      <c r="F82" s="384"/>
      <c r="G82" s="385"/>
      <c r="H82" s="366" t="s">
        <v>117</v>
      </c>
      <c r="I82" s="367"/>
      <c r="J82" s="367"/>
      <c r="K82" s="367"/>
      <c r="L82" s="367"/>
      <c r="M82" s="367"/>
      <c r="N82" s="367"/>
      <c r="O82" s="367"/>
      <c r="P82" s="367"/>
      <c r="Q82" s="387"/>
      <c r="R82" s="390"/>
      <c r="S82" s="38"/>
      <c r="T82" s="38"/>
    </row>
    <row r="83" spans="1:18" s="41" customFormat="1" ht="13.5" customHeight="1">
      <c r="A83" s="372"/>
      <c r="B83" s="366" t="s">
        <v>124</v>
      </c>
      <c r="C83" s="367"/>
      <c r="D83" s="374"/>
      <c r="E83" s="366" t="s">
        <v>123</v>
      </c>
      <c r="F83" s="367"/>
      <c r="G83" s="374"/>
      <c r="H83" s="366" t="s">
        <v>118</v>
      </c>
      <c r="I83" s="367"/>
      <c r="J83" s="374"/>
      <c r="K83" s="366" t="s">
        <v>55</v>
      </c>
      <c r="L83" s="367"/>
      <c r="M83" s="374"/>
      <c r="N83" s="366" t="s">
        <v>201</v>
      </c>
      <c r="O83" s="367"/>
      <c r="P83" s="367"/>
      <c r="Q83" s="387"/>
      <c r="R83" s="390"/>
    </row>
    <row r="84" spans="1:18" s="37" customFormat="1" ht="13.5" customHeight="1">
      <c r="A84" s="372"/>
      <c r="B84" s="47" t="s">
        <v>188</v>
      </c>
      <c r="C84" s="25" t="s">
        <v>189</v>
      </c>
      <c r="D84" s="375" t="s">
        <v>190</v>
      </c>
      <c r="E84" s="47" t="s">
        <v>188</v>
      </c>
      <c r="F84" s="25" t="s">
        <v>189</v>
      </c>
      <c r="G84" s="375" t="s">
        <v>190</v>
      </c>
      <c r="H84" s="47" t="s">
        <v>188</v>
      </c>
      <c r="I84" s="25" t="s">
        <v>189</v>
      </c>
      <c r="J84" s="375" t="s">
        <v>190</v>
      </c>
      <c r="K84" s="47" t="s">
        <v>188</v>
      </c>
      <c r="L84" s="25" t="s">
        <v>189</v>
      </c>
      <c r="M84" s="375" t="s">
        <v>190</v>
      </c>
      <c r="N84" s="47" t="s">
        <v>188</v>
      </c>
      <c r="O84" s="25" t="s">
        <v>189</v>
      </c>
      <c r="P84" s="368" t="s">
        <v>190</v>
      </c>
      <c r="Q84" s="387"/>
      <c r="R84" s="390"/>
    </row>
    <row r="85" spans="1:18" s="37" customFormat="1" ht="13.5" customHeight="1">
      <c r="A85" s="373"/>
      <c r="B85" s="49" t="s">
        <v>207</v>
      </c>
      <c r="C85" s="148" t="s">
        <v>208</v>
      </c>
      <c r="D85" s="376"/>
      <c r="E85" s="49" t="s">
        <v>207</v>
      </c>
      <c r="F85" s="148" t="s">
        <v>208</v>
      </c>
      <c r="G85" s="376"/>
      <c r="H85" s="49" t="s">
        <v>207</v>
      </c>
      <c r="I85" s="148" t="s">
        <v>208</v>
      </c>
      <c r="J85" s="376"/>
      <c r="K85" s="49" t="s">
        <v>207</v>
      </c>
      <c r="L85" s="148" t="s">
        <v>208</v>
      </c>
      <c r="M85" s="376"/>
      <c r="N85" s="49" t="s">
        <v>207</v>
      </c>
      <c r="O85" s="148" t="s">
        <v>208</v>
      </c>
      <c r="P85" s="369"/>
      <c r="Q85" s="388"/>
      <c r="R85" s="391"/>
    </row>
    <row r="86" spans="1:18" s="29" customFormat="1" ht="13.5" customHeight="1">
      <c r="A86" s="26" t="s">
        <v>191</v>
      </c>
      <c r="B86" s="240">
        <v>5</v>
      </c>
      <c r="C86" s="241">
        <v>0</v>
      </c>
      <c r="D86" s="241">
        <v>0</v>
      </c>
      <c r="E86" s="240">
        <v>0</v>
      </c>
      <c r="F86" s="241">
        <v>0</v>
      </c>
      <c r="G86" s="241">
        <v>0</v>
      </c>
      <c r="H86" s="241">
        <v>377</v>
      </c>
      <c r="I86" s="241">
        <v>209</v>
      </c>
      <c r="J86" s="241">
        <v>40</v>
      </c>
      <c r="K86" s="241">
        <v>10</v>
      </c>
      <c r="L86" s="241">
        <v>12</v>
      </c>
      <c r="M86" s="241">
        <v>0</v>
      </c>
      <c r="N86" s="241">
        <v>54</v>
      </c>
      <c r="O86" s="241">
        <v>115</v>
      </c>
      <c r="P86" s="241">
        <v>5</v>
      </c>
      <c r="Q86" s="28">
        <f>B12+E12+H12+K12+N12+Q12+B122*1000+E122*1000-B50-E50-H50-K50-N50-Q50-B86-E86-H86-K86-N86</f>
        <v>21439</v>
      </c>
      <c r="R86" s="28">
        <f>C12+F12+I12+L12+O12+R12+C122*1000+F122*1000-C50-F50-I50-L50-O50-R50-C86-F86-I86-L86-O86</f>
        <v>13213</v>
      </c>
    </row>
    <row r="87" spans="1:18" s="29" customFormat="1" ht="13.5" customHeight="1">
      <c r="A87" s="26" t="s">
        <v>192</v>
      </c>
      <c r="B87" s="240">
        <v>5</v>
      </c>
      <c r="C87" s="241">
        <v>0</v>
      </c>
      <c r="D87" s="241">
        <v>0</v>
      </c>
      <c r="E87" s="240">
        <v>0</v>
      </c>
      <c r="F87" s="241">
        <v>0</v>
      </c>
      <c r="G87" s="241">
        <v>0</v>
      </c>
      <c r="H87" s="241">
        <v>386</v>
      </c>
      <c r="I87" s="241">
        <v>212</v>
      </c>
      <c r="J87" s="241">
        <v>45</v>
      </c>
      <c r="K87" s="241">
        <v>8</v>
      </c>
      <c r="L87" s="241">
        <v>12</v>
      </c>
      <c r="M87" s="241">
        <v>0</v>
      </c>
      <c r="N87" s="241">
        <v>50</v>
      </c>
      <c r="O87" s="241">
        <v>111</v>
      </c>
      <c r="P87" s="241">
        <v>5</v>
      </c>
      <c r="Q87" s="28">
        <f aca="true" t="shared" si="0" ref="Q87:Q109">B13+E13+H13+K13+N13+Q13+B123*1000+E123*1000-B51-E51-H51-K51-N51-Q51-B87-E87-H87-K87-N87</f>
        <v>21382</v>
      </c>
      <c r="R87" s="28">
        <f aca="true" t="shared" si="1" ref="R87:R109">C13+F13+I13+L13+O13+R13+C123*1000+F123*1000-C51-F51-I51-L51-O51-R51-C87-F87-I87-L87-O87</f>
        <v>13478</v>
      </c>
    </row>
    <row r="88" spans="1:18" s="29" customFormat="1" ht="13.5" customHeight="1">
      <c r="A88" s="26" t="s">
        <v>193</v>
      </c>
      <c r="B88" s="240">
        <v>2</v>
      </c>
      <c r="C88" s="241">
        <v>0</v>
      </c>
      <c r="D88" s="241">
        <v>5</v>
      </c>
      <c r="E88" s="240">
        <v>0</v>
      </c>
      <c r="F88" s="241">
        <v>0</v>
      </c>
      <c r="G88" s="241">
        <v>0</v>
      </c>
      <c r="H88" s="241">
        <v>407</v>
      </c>
      <c r="I88" s="241">
        <v>233</v>
      </c>
      <c r="J88" s="241">
        <v>50</v>
      </c>
      <c r="K88" s="241">
        <v>37</v>
      </c>
      <c r="L88" s="241">
        <v>72</v>
      </c>
      <c r="M88" s="241">
        <v>1</v>
      </c>
      <c r="N88" s="241">
        <v>48</v>
      </c>
      <c r="O88" s="241">
        <v>109</v>
      </c>
      <c r="P88" s="241">
        <v>5</v>
      </c>
      <c r="Q88" s="28">
        <f t="shared" si="0"/>
        <v>20361</v>
      </c>
      <c r="R88" s="28">
        <f t="shared" si="1"/>
        <v>12858</v>
      </c>
    </row>
    <row r="89" spans="1:18" s="29" customFormat="1" ht="13.5" customHeight="1">
      <c r="A89" s="26" t="s">
        <v>194</v>
      </c>
      <c r="B89" s="240">
        <v>1</v>
      </c>
      <c r="C89" s="241">
        <v>0</v>
      </c>
      <c r="D89" s="241">
        <v>5</v>
      </c>
      <c r="E89" s="240">
        <v>0</v>
      </c>
      <c r="F89" s="241">
        <v>0</v>
      </c>
      <c r="G89" s="241">
        <v>0</v>
      </c>
      <c r="H89" s="241">
        <v>433</v>
      </c>
      <c r="I89" s="241">
        <v>236</v>
      </c>
      <c r="J89" s="241">
        <v>55</v>
      </c>
      <c r="K89" s="241">
        <v>64</v>
      </c>
      <c r="L89" s="241">
        <v>131</v>
      </c>
      <c r="M89" s="241">
        <v>1</v>
      </c>
      <c r="N89" s="241">
        <v>63</v>
      </c>
      <c r="O89" s="241">
        <v>108</v>
      </c>
      <c r="P89" s="241">
        <v>5</v>
      </c>
      <c r="Q89" s="28">
        <f t="shared" si="0"/>
        <v>20293</v>
      </c>
      <c r="R89" s="28">
        <f t="shared" si="1"/>
        <v>12510</v>
      </c>
    </row>
    <row r="90" spans="1:18" s="29" customFormat="1" ht="13.5" customHeight="1">
      <c r="A90" s="26" t="s">
        <v>195</v>
      </c>
      <c r="B90" s="240">
        <v>1</v>
      </c>
      <c r="C90" s="241">
        <v>0</v>
      </c>
      <c r="D90" s="241">
        <v>0</v>
      </c>
      <c r="E90" s="240">
        <v>0</v>
      </c>
      <c r="F90" s="241">
        <v>0</v>
      </c>
      <c r="G90" s="241">
        <v>0</v>
      </c>
      <c r="H90" s="241">
        <v>519</v>
      </c>
      <c r="I90" s="241">
        <v>255</v>
      </c>
      <c r="J90" s="241">
        <v>55</v>
      </c>
      <c r="K90" s="241">
        <v>70</v>
      </c>
      <c r="L90" s="241">
        <v>140</v>
      </c>
      <c r="M90" s="241">
        <v>1</v>
      </c>
      <c r="N90" s="241">
        <v>48</v>
      </c>
      <c r="O90" s="241">
        <v>107</v>
      </c>
      <c r="P90" s="241">
        <v>5</v>
      </c>
      <c r="Q90" s="28">
        <f t="shared" si="0"/>
        <v>22630</v>
      </c>
      <c r="R90" s="28">
        <f t="shared" si="1"/>
        <v>14540</v>
      </c>
    </row>
    <row r="91" spans="1:18" s="29" customFormat="1" ht="13.5" customHeight="1">
      <c r="A91" s="26" t="s">
        <v>196</v>
      </c>
      <c r="B91" s="240">
        <v>2</v>
      </c>
      <c r="C91" s="241">
        <v>0</v>
      </c>
      <c r="D91" s="241">
        <v>0</v>
      </c>
      <c r="E91" s="240">
        <v>0</v>
      </c>
      <c r="F91" s="241">
        <v>0</v>
      </c>
      <c r="G91" s="241">
        <v>0</v>
      </c>
      <c r="H91" s="241">
        <v>598</v>
      </c>
      <c r="I91" s="241">
        <v>293</v>
      </c>
      <c r="J91" s="241">
        <v>60</v>
      </c>
      <c r="K91" s="241">
        <v>41</v>
      </c>
      <c r="L91" s="241">
        <v>61</v>
      </c>
      <c r="M91" s="241">
        <v>1</v>
      </c>
      <c r="N91" s="241">
        <v>57</v>
      </c>
      <c r="O91" s="241">
        <v>103</v>
      </c>
      <c r="P91" s="241">
        <v>5</v>
      </c>
      <c r="Q91" s="295">
        <f t="shared" si="0"/>
        <v>23995</v>
      </c>
      <c r="R91" s="28">
        <f t="shared" si="1"/>
        <v>15127</v>
      </c>
    </row>
    <row r="92" spans="1:18" s="29" customFormat="1" ht="13.5" customHeight="1">
      <c r="A92" s="26" t="s">
        <v>98</v>
      </c>
      <c r="B92" s="240">
        <v>1</v>
      </c>
      <c r="C92" s="241">
        <v>0</v>
      </c>
      <c r="D92" s="241">
        <v>0</v>
      </c>
      <c r="E92" s="240">
        <v>0</v>
      </c>
      <c r="F92" s="241">
        <v>0</v>
      </c>
      <c r="G92" s="241">
        <v>0</v>
      </c>
      <c r="H92" s="241">
        <v>688</v>
      </c>
      <c r="I92" s="241">
        <v>298</v>
      </c>
      <c r="J92" s="241">
        <v>60</v>
      </c>
      <c r="K92" s="241">
        <v>92</v>
      </c>
      <c r="L92" s="241">
        <v>149</v>
      </c>
      <c r="M92" s="241">
        <v>5</v>
      </c>
      <c r="N92" s="241">
        <v>58</v>
      </c>
      <c r="O92" s="241">
        <v>102</v>
      </c>
      <c r="P92" s="241">
        <v>5</v>
      </c>
      <c r="Q92" s="28">
        <f t="shared" si="0"/>
        <v>24320</v>
      </c>
      <c r="R92" s="28">
        <f t="shared" si="1"/>
        <v>15702</v>
      </c>
    </row>
    <row r="93" spans="1:18" s="29" customFormat="1" ht="13.5" customHeight="1">
      <c r="A93" s="26" t="s">
        <v>99</v>
      </c>
      <c r="B93" s="240">
        <v>1</v>
      </c>
      <c r="C93" s="241">
        <v>0</v>
      </c>
      <c r="D93" s="241">
        <v>0</v>
      </c>
      <c r="E93" s="240">
        <v>0</v>
      </c>
      <c r="F93" s="241">
        <v>0</v>
      </c>
      <c r="G93" s="241">
        <v>0</v>
      </c>
      <c r="H93" s="241">
        <v>697</v>
      </c>
      <c r="I93" s="241">
        <v>309</v>
      </c>
      <c r="J93" s="241">
        <v>65</v>
      </c>
      <c r="K93" s="241">
        <v>99</v>
      </c>
      <c r="L93" s="241">
        <v>148</v>
      </c>
      <c r="M93" s="241">
        <v>5</v>
      </c>
      <c r="N93" s="241">
        <v>55</v>
      </c>
      <c r="O93" s="241">
        <v>100</v>
      </c>
      <c r="P93" s="241">
        <v>5</v>
      </c>
      <c r="Q93" s="28">
        <f t="shared" si="0"/>
        <v>23536</v>
      </c>
      <c r="R93" s="28">
        <f t="shared" si="1"/>
        <v>14556</v>
      </c>
    </row>
    <row r="94" spans="1:18" s="29" customFormat="1" ht="13.5" customHeight="1">
      <c r="A94" s="26" t="s">
        <v>100</v>
      </c>
      <c r="B94" s="240">
        <v>1</v>
      </c>
      <c r="C94" s="241">
        <v>0</v>
      </c>
      <c r="D94" s="241">
        <v>0</v>
      </c>
      <c r="E94" s="240">
        <v>0</v>
      </c>
      <c r="F94" s="241">
        <v>0</v>
      </c>
      <c r="G94" s="241">
        <v>0</v>
      </c>
      <c r="H94" s="241">
        <v>728</v>
      </c>
      <c r="I94" s="241">
        <v>312</v>
      </c>
      <c r="J94" s="241">
        <v>65</v>
      </c>
      <c r="K94" s="241">
        <v>52</v>
      </c>
      <c r="L94" s="241">
        <v>51</v>
      </c>
      <c r="M94" s="241">
        <v>1</v>
      </c>
      <c r="N94" s="241">
        <v>53</v>
      </c>
      <c r="O94" s="241">
        <v>100</v>
      </c>
      <c r="P94" s="241">
        <v>5</v>
      </c>
      <c r="Q94" s="28">
        <f t="shared" si="0"/>
        <v>23676</v>
      </c>
      <c r="R94" s="28">
        <f t="shared" si="1"/>
        <v>14665</v>
      </c>
    </row>
    <row r="95" spans="1:18" s="29" customFormat="1" ht="13.5" customHeight="1">
      <c r="A95" s="26" t="s">
        <v>101</v>
      </c>
      <c r="B95" s="240">
        <v>1</v>
      </c>
      <c r="C95" s="241">
        <v>0</v>
      </c>
      <c r="D95" s="241">
        <v>0</v>
      </c>
      <c r="E95" s="240">
        <v>0</v>
      </c>
      <c r="F95" s="241">
        <v>0</v>
      </c>
      <c r="G95" s="241">
        <v>0</v>
      </c>
      <c r="H95" s="241">
        <v>710</v>
      </c>
      <c r="I95" s="241">
        <v>282</v>
      </c>
      <c r="J95" s="241">
        <v>70</v>
      </c>
      <c r="K95" s="241">
        <v>33</v>
      </c>
      <c r="L95" s="241">
        <v>16</v>
      </c>
      <c r="M95" s="241">
        <v>1</v>
      </c>
      <c r="N95" s="241">
        <v>54</v>
      </c>
      <c r="O95" s="241">
        <v>103</v>
      </c>
      <c r="P95" s="241">
        <v>5</v>
      </c>
      <c r="Q95" s="28">
        <f t="shared" si="0"/>
        <v>23724</v>
      </c>
      <c r="R95" s="28">
        <f t="shared" si="1"/>
        <v>14569</v>
      </c>
    </row>
    <row r="96" spans="1:18" s="29" customFormat="1" ht="13.5" customHeight="1">
      <c r="A96" s="26" t="s">
        <v>102</v>
      </c>
      <c r="B96" s="240">
        <v>1</v>
      </c>
      <c r="C96" s="241">
        <v>0</v>
      </c>
      <c r="D96" s="241">
        <v>0</v>
      </c>
      <c r="E96" s="240">
        <v>0</v>
      </c>
      <c r="F96" s="241">
        <v>0</v>
      </c>
      <c r="G96" s="241">
        <v>0</v>
      </c>
      <c r="H96" s="241">
        <v>655</v>
      </c>
      <c r="I96" s="241">
        <v>276</v>
      </c>
      <c r="J96" s="241">
        <v>70</v>
      </c>
      <c r="K96" s="241">
        <v>36</v>
      </c>
      <c r="L96" s="241">
        <v>23</v>
      </c>
      <c r="M96" s="241">
        <v>5</v>
      </c>
      <c r="N96" s="241">
        <v>60</v>
      </c>
      <c r="O96" s="241">
        <v>101</v>
      </c>
      <c r="P96" s="241">
        <v>5</v>
      </c>
      <c r="Q96" s="28">
        <f t="shared" si="0"/>
        <v>22291</v>
      </c>
      <c r="R96" s="28">
        <f t="shared" si="1"/>
        <v>13548</v>
      </c>
    </row>
    <row r="97" spans="1:18" s="29" customFormat="1" ht="13.5" customHeight="1">
      <c r="A97" s="26" t="s">
        <v>103</v>
      </c>
      <c r="B97" s="240">
        <v>1</v>
      </c>
      <c r="C97" s="241">
        <v>0</v>
      </c>
      <c r="D97" s="241">
        <v>0</v>
      </c>
      <c r="E97" s="240">
        <v>0</v>
      </c>
      <c r="F97" s="241">
        <v>0</v>
      </c>
      <c r="G97" s="241">
        <v>0</v>
      </c>
      <c r="H97" s="241">
        <v>598</v>
      </c>
      <c r="I97" s="241">
        <v>266</v>
      </c>
      <c r="J97" s="241">
        <v>65</v>
      </c>
      <c r="K97" s="241">
        <v>33</v>
      </c>
      <c r="L97" s="241">
        <v>28</v>
      </c>
      <c r="M97" s="241">
        <v>5</v>
      </c>
      <c r="N97" s="241">
        <v>66</v>
      </c>
      <c r="O97" s="241">
        <v>100</v>
      </c>
      <c r="P97" s="241">
        <v>5</v>
      </c>
      <c r="Q97" s="28">
        <f t="shared" si="0"/>
        <v>22073</v>
      </c>
      <c r="R97" s="28">
        <f t="shared" si="1"/>
        <v>13276</v>
      </c>
    </row>
    <row r="98" spans="1:18" s="29" customFormat="1" ht="13.5" customHeight="1">
      <c r="A98" s="26" t="s">
        <v>104</v>
      </c>
      <c r="B98" s="240">
        <v>1</v>
      </c>
      <c r="C98" s="241">
        <v>0</v>
      </c>
      <c r="D98" s="241">
        <v>0</v>
      </c>
      <c r="E98" s="240">
        <v>0</v>
      </c>
      <c r="F98" s="241">
        <v>0</v>
      </c>
      <c r="G98" s="241">
        <v>0</v>
      </c>
      <c r="H98" s="241">
        <v>595</v>
      </c>
      <c r="I98" s="241">
        <v>272</v>
      </c>
      <c r="J98" s="241">
        <v>60</v>
      </c>
      <c r="K98" s="241">
        <v>40</v>
      </c>
      <c r="L98" s="241">
        <v>41</v>
      </c>
      <c r="M98" s="241">
        <v>5</v>
      </c>
      <c r="N98" s="241">
        <v>51</v>
      </c>
      <c r="O98" s="241">
        <v>102</v>
      </c>
      <c r="P98" s="241">
        <v>5</v>
      </c>
      <c r="Q98" s="28">
        <f t="shared" si="0"/>
        <v>23232</v>
      </c>
      <c r="R98" s="28">
        <f t="shared" si="1"/>
        <v>14029</v>
      </c>
    </row>
    <row r="99" spans="1:18" s="29" customFormat="1" ht="13.5" customHeight="1">
      <c r="A99" s="26" t="s">
        <v>105</v>
      </c>
      <c r="B99" s="240">
        <v>1</v>
      </c>
      <c r="C99" s="241">
        <v>0</v>
      </c>
      <c r="D99" s="241">
        <v>0</v>
      </c>
      <c r="E99" s="240">
        <v>0</v>
      </c>
      <c r="F99" s="241">
        <v>0</v>
      </c>
      <c r="G99" s="241">
        <v>0</v>
      </c>
      <c r="H99" s="241">
        <v>574</v>
      </c>
      <c r="I99" s="241">
        <v>250</v>
      </c>
      <c r="J99" s="241">
        <v>55</v>
      </c>
      <c r="K99" s="241">
        <v>77</v>
      </c>
      <c r="L99" s="241">
        <v>119</v>
      </c>
      <c r="M99" s="241">
        <v>5</v>
      </c>
      <c r="N99" s="241">
        <v>47</v>
      </c>
      <c r="O99" s="241">
        <v>101</v>
      </c>
      <c r="P99" s="241">
        <v>5</v>
      </c>
      <c r="Q99" s="28">
        <f t="shared" si="0"/>
        <v>22570</v>
      </c>
      <c r="R99" s="28">
        <f t="shared" si="1"/>
        <v>13452</v>
      </c>
    </row>
    <row r="100" spans="1:18" s="29" customFormat="1" ht="13.5" customHeight="1">
      <c r="A100" s="26" t="s">
        <v>106</v>
      </c>
      <c r="B100" s="240">
        <v>1</v>
      </c>
      <c r="C100" s="241">
        <v>0</v>
      </c>
      <c r="D100" s="241">
        <v>0</v>
      </c>
      <c r="E100" s="240">
        <v>0</v>
      </c>
      <c r="F100" s="241">
        <v>0</v>
      </c>
      <c r="G100" s="241">
        <v>0</v>
      </c>
      <c r="H100" s="241">
        <v>566</v>
      </c>
      <c r="I100" s="241">
        <v>250</v>
      </c>
      <c r="J100" s="241">
        <v>60</v>
      </c>
      <c r="K100" s="241">
        <v>75</v>
      </c>
      <c r="L100" s="241">
        <v>128</v>
      </c>
      <c r="M100" s="241">
        <v>5</v>
      </c>
      <c r="N100" s="241">
        <v>49</v>
      </c>
      <c r="O100" s="241">
        <v>103</v>
      </c>
      <c r="P100" s="241">
        <v>5</v>
      </c>
      <c r="Q100" s="28">
        <f t="shared" si="0"/>
        <v>21882</v>
      </c>
      <c r="R100" s="28">
        <f t="shared" si="1"/>
        <v>12900</v>
      </c>
    </row>
    <row r="101" spans="1:18" s="29" customFormat="1" ht="13.5" customHeight="1">
      <c r="A101" s="26" t="s">
        <v>107</v>
      </c>
      <c r="B101" s="240">
        <v>1</v>
      </c>
      <c r="C101" s="241">
        <v>0</v>
      </c>
      <c r="D101" s="241">
        <v>0</v>
      </c>
      <c r="E101" s="240">
        <v>0</v>
      </c>
      <c r="F101" s="241">
        <v>0</v>
      </c>
      <c r="G101" s="241">
        <v>0</v>
      </c>
      <c r="H101" s="241">
        <v>529</v>
      </c>
      <c r="I101" s="241">
        <v>240</v>
      </c>
      <c r="J101" s="241">
        <v>55</v>
      </c>
      <c r="K101" s="241">
        <v>67</v>
      </c>
      <c r="L101" s="241">
        <v>127</v>
      </c>
      <c r="M101" s="241">
        <v>5</v>
      </c>
      <c r="N101" s="241">
        <v>50</v>
      </c>
      <c r="O101" s="241">
        <v>101</v>
      </c>
      <c r="P101" s="241">
        <v>5</v>
      </c>
      <c r="Q101" s="28">
        <f t="shared" si="0"/>
        <v>21676</v>
      </c>
      <c r="R101" s="28">
        <f t="shared" si="1"/>
        <v>12356</v>
      </c>
    </row>
    <row r="102" spans="1:18" s="29" customFormat="1" ht="13.5" customHeight="1">
      <c r="A102" s="26" t="s">
        <v>108</v>
      </c>
      <c r="B102" s="240">
        <v>1</v>
      </c>
      <c r="C102" s="241">
        <v>0</v>
      </c>
      <c r="D102" s="241">
        <v>0</v>
      </c>
      <c r="E102" s="240">
        <v>0</v>
      </c>
      <c r="F102" s="241">
        <v>0</v>
      </c>
      <c r="G102" s="241">
        <v>0</v>
      </c>
      <c r="H102" s="241">
        <v>542</v>
      </c>
      <c r="I102" s="241">
        <v>256</v>
      </c>
      <c r="J102" s="241">
        <v>60</v>
      </c>
      <c r="K102" s="241">
        <v>66</v>
      </c>
      <c r="L102" s="241">
        <v>131</v>
      </c>
      <c r="M102" s="241">
        <v>5</v>
      </c>
      <c r="N102" s="241">
        <v>53</v>
      </c>
      <c r="O102" s="241">
        <v>102</v>
      </c>
      <c r="P102" s="241">
        <v>5</v>
      </c>
      <c r="Q102" s="28">
        <f t="shared" si="0"/>
        <v>22159</v>
      </c>
      <c r="R102" s="28">
        <f t="shared" si="1"/>
        <v>13159</v>
      </c>
    </row>
    <row r="103" spans="1:18" s="29" customFormat="1" ht="13.5" customHeight="1">
      <c r="A103" s="26" t="s">
        <v>109</v>
      </c>
      <c r="B103" s="240">
        <v>1</v>
      </c>
      <c r="C103" s="241">
        <v>0</v>
      </c>
      <c r="D103" s="241">
        <v>0</v>
      </c>
      <c r="E103" s="240">
        <v>0</v>
      </c>
      <c r="F103" s="241">
        <v>0</v>
      </c>
      <c r="G103" s="241">
        <v>0</v>
      </c>
      <c r="H103" s="241">
        <v>558</v>
      </c>
      <c r="I103" s="241">
        <v>238</v>
      </c>
      <c r="J103" s="241">
        <v>60</v>
      </c>
      <c r="K103" s="241">
        <v>68</v>
      </c>
      <c r="L103" s="241">
        <v>133</v>
      </c>
      <c r="M103" s="241">
        <v>5</v>
      </c>
      <c r="N103" s="241">
        <v>59</v>
      </c>
      <c r="O103" s="241">
        <v>102</v>
      </c>
      <c r="P103" s="241">
        <v>5</v>
      </c>
      <c r="Q103" s="28">
        <f t="shared" si="0"/>
        <v>21501</v>
      </c>
      <c r="R103" s="28">
        <f t="shared" si="1"/>
        <v>13063</v>
      </c>
    </row>
    <row r="104" spans="1:18" s="29" customFormat="1" ht="13.5" customHeight="1">
      <c r="A104" s="26" t="s">
        <v>110</v>
      </c>
      <c r="B104" s="240">
        <v>2</v>
      </c>
      <c r="C104" s="241">
        <v>0</v>
      </c>
      <c r="D104" s="241">
        <v>0</v>
      </c>
      <c r="E104" s="240">
        <v>0</v>
      </c>
      <c r="F104" s="241">
        <v>0</v>
      </c>
      <c r="G104" s="241">
        <v>0</v>
      </c>
      <c r="H104" s="241">
        <v>609</v>
      </c>
      <c r="I104" s="241">
        <v>237</v>
      </c>
      <c r="J104" s="241">
        <v>65</v>
      </c>
      <c r="K104" s="241">
        <v>24</v>
      </c>
      <c r="L104" s="241">
        <v>28</v>
      </c>
      <c r="M104" s="241">
        <v>1</v>
      </c>
      <c r="N104" s="241">
        <v>64</v>
      </c>
      <c r="O104" s="241">
        <v>103</v>
      </c>
      <c r="P104" s="241">
        <v>5</v>
      </c>
      <c r="Q104" s="28">
        <f t="shared" si="0"/>
        <v>17736</v>
      </c>
      <c r="R104" s="28">
        <f t="shared" si="1"/>
        <v>11023</v>
      </c>
    </row>
    <row r="105" spans="1:18" s="29" customFormat="1" ht="13.5" customHeight="1">
      <c r="A105" s="26" t="s">
        <v>111</v>
      </c>
      <c r="B105" s="240">
        <v>5</v>
      </c>
      <c r="C105" s="241">
        <v>0</v>
      </c>
      <c r="D105" s="241">
        <v>0</v>
      </c>
      <c r="E105" s="240">
        <v>0</v>
      </c>
      <c r="F105" s="241">
        <v>0</v>
      </c>
      <c r="G105" s="241">
        <v>0</v>
      </c>
      <c r="H105" s="241">
        <v>676</v>
      </c>
      <c r="I105" s="241">
        <v>256</v>
      </c>
      <c r="J105" s="241">
        <v>60</v>
      </c>
      <c r="K105" s="241">
        <v>14</v>
      </c>
      <c r="L105" s="241">
        <v>14</v>
      </c>
      <c r="M105" s="241">
        <v>1</v>
      </c>
      <c r="N105" s="241">
        <v>78</v>
      </c>
      <c r="O105" s="241">
        <v>107</v>
      </c>
      <c r="P105" s="241">
        <v>5</v>
      </c>
      <c r="Q105" s="28">
        <f t="shared" si="0"/>
        <v>20406</v>
      </c>
      <c r="R105" s="28">
        <f t="shared" si="1"/>
        <v>11980</v>
      </c>
    </row>
    <row r="106" spans="1:18" s="29" customFormat="1" ht="13.5" customHeight="1">
      <c r="A106" s="26" t="s">
        <v>197</v>
      </c>
      <c r="B106" s="240">
        <v>5</v>
      </c>
      <c r="C106" s="241">
        <v>0</v>
      </c>
      <c r="D106" s="241">
        <v>0</v>
      </c>
      <c r="E106" s="240">
        <v>0</v>
      </c>
      <c r="F106" s="241">
        <v>0</v>
      </c>
      <c r="G106" s="241">
        <v>0</v>
      </c>
      <c r="H106" s="241">
        <v>584</v>
      </c>
      <c r="I106" s="241">
        <v>292</v>
      </c>
      <c r="J106" s="241">
        <v>55</v>
      </c>
      <c r="K106" s="241">
        <v>17</v>
      </c>
      <c r="L106" s="241">
        <v>20</v>
      </c>
      <c r="M106" s="241">
        <v>1</v>
      </c>
      <c r="N106" s="241">
        <v>74</v>
      </c>
      <c r="O106" s="241">
        <v>111</v>
      </c>
      <c r="P106" s="241">
        <v>5</v>
      </c>
      <c r="Q106" s="28">
        <f t="shared" si="0"/>
        <v>21942</v>
      </c>
      <c r="R106" s="28">
        <f t="shared" si="1"/>
        <v>13853</v>
      </c>
    </row>
    <row r="107" spans="1:18" s="29" customFormat="1" ht="13.5" customHeight="1">
      <c r="A107" s="26" t="s">
        <v>198</v>
      </c>
      <c r="B107" s="240">
        <v>5</v>
      </c>
      <c r="C107" s="241">
        <v>0</v>
      </c>
      <c r="D107" s="241">
        <v>0</v>
      </c>
      <c r="E107" s="240">
        <v>0</v>
      </c>
      <c r="F107" s="241">
        <v>0</v>
      </c>
      <c r="G107" s="241">
        <v>0</v>
      </c>
      <c r="H107" s="241">
        <v>458</v>
      </c>
      <c r="I107" s="241">
        <v>226</v>
      </c>
      <c r="J107" s="241">
        <v>50</v>
      </c>
      <c r="K107" s="241">
        <v>67</v>
      </c>
      <c r="L107" s="241">
        <v>130</v>
      </c>
      <c r="M107" s="241">
        <v>1</v>
      </c>
      <c r="N107" s="241">
        <v>62</v>
      </c>
      <c r="O107" s="241">
        <v>114</v>
      </c>
      <c r="P107" s="241">
        <v>5</v>
      </c>
      <c r="Q107" s="28">
        <f t="shared" si="0"/>
        <v>21975</v>
      </c>
      <c r="R107" s="28">
        <f t="shared" si="1"/>
        <v>14035</v>
      </c>
    </row>
    <row r="108" spans="1:18" s="29" customFormat="1" ht="13.5" customHeight="1">
      <c r="A108" s="26" t="s">
        <v>96</v>
      </c>
      <c r="B108" s="240">
        <v>5</v>
      </c>
      <c r="C108" s="241">
        <v>0</v>
      </c>
      <c r="D108" s="241">
        <v>0</v>
      </c>
      <c r="E108" s="240">
        <v>0</v>
      </c>
      <c r="F108" s="241">
        <v>0</v>
      </c>
      <c r="G108" s="241">
        <v>0</v>
      </c>
      <c r="H108" s="241">
        <v>413</v>
      </c>
      <c r="I108" s="241">
        <v>217</v>
      </c>
      <c r="J108" s="241">
        <v>40</v>
      </c>
      <c r="K108" s="241">
        <v>63</v>
      </c>
      <c r="L108" s="241">
        <v>134</v>
      </c>
      <c r="M108" s="241">
        <v>0</v>
      </c>
      <c r="N108" s="241">
        <v>58</v>
      </c>
      <c r="O108" s="241">
        <v>115</v>
      </c>
      <c r="P108" s="241">
        <v>5</v>
      </c>
      <c r="Q108" s="28">
        <f t="shared" si="0"/>
        <v>21578</v>
      </c>
      <c r="R108" s="28">
        <f t="shared" si="1"/>
        <v>14084</v>
      </c>
    </row>
    <row r="109" spans="1:18" s="29" customFormat="1" ht="13.5" customHeight="1">
      <c r="A109" s="26" t="s">
        <v>97</v>
      </c>
      <c r="B109" s="240">
        <v>5</v>
      </c>
      <c r="C109" s="241">
        <v>0</v>
      </c>
      <c r="D109" s="241">
        <v>0</v>
      </c>
      <c r="E109" s="240">
        <v>0</v>
      </c>
      <c r="F109" s="241">
        <v>0</v>
      </c>
      <c r="G109" s="241">
        <v>0</v>
      </c>
      <c r="H109" s="241">
        <v>388</v>
      </c>
      <c r="I109" s="241">
        <v>215</v>
      </c>
      <c r="J109" s="241">
        <v>40</v>
      </c>
      <c r="K109" s="241">
        <v>66</v>
      </c>
      <c r="L109" s="241">
        <v>138</v>
      </c>
      <c r="M109" s="241">
        <v>0</v>
      </c>
      <c r="N109" s="241">
        <v>55</v>
      </c>
      <c r="O109" s="241">
        <v>119</v>
      </c>
      <c r="P109" s="241">
        <v>5</v>
      </c>
      <c r="Q109" s="28">
        <f t="shared" si="0"/>
        <v>21113</v>
      </c>
      <c r="R109" s="28">
        <f t="shared" si="1"/>
        <v>13660</v>
      </c>
    </row>
    <row r="110" spans="1:18" s="29" customFormat="1" ht="54" customHeight="1">
      <c r="A110" s="149" t="s">
        <v>199</v>
      </c>
      <c r="B110" s="53">
        <f>SUM(B86:B109)</f>
        <v>55</v>
      </c>
      <c r="C110" s="27"/>
      <c r="D110" s="28"/>
      <c r="E110" s="53">
        <f>SUM(E86:E109)</f>
        <v>0</v>
      </c>
      <c r="F110" s="27"/>
      <c r="G110" s="28"/>
      <c r="H110" s="53">
        <f>SUM(H86:H109)</f>
        <v>13288</v>
      </c>
      <c r="I110" s="28">
        <f>SUM(I86:I109)</f>
        <v>6130</v>
      </c>
      <c r="J110" s="28"/>
      <c r="K110" s="53">
        <f>SUM(K86:K109)</f>
        <v>1219</v>
      </c>
      <c r="L110" s="27"/>
      <c r="M110" s="28"/>
      <c r="N110" s="53">
        <f>SUM(N86:N109)</f>
        <v>1366</v>
      </c>
      <c r="O110" s="27"/>
      <c r="P110" s="28"/>
      <c r="Q110" s="152">
        <f>SUM(Q86:Q109)</f>
        <v>527490</v>
      </c>
      <c r="R110" s="152">
        <f>SUM(R86:R109)</f>
        <v>325636</v>
      </c>
    </row>
    <row r="111" spans="1:19" s="37" customFormat="1" ht="13.5" customHeight="1">
      <c r="A111" s="34"/>
      <c r="B111" s="35"/>
      <c r="C111" s="35"/>
      <c r="D111" s="36"/>
      <c r="E111" s="35"/>
      <c r="F111" s="35"/>
      <c r="G111" s="36"/>
      <c r="H111" s="35"/>
      <c r="I111" s="35"/>
      <c r="J111" s="36"/>
      <c r="K111" s="35"/>
      <c r="L111" s="35"/>
      <c r="M111" s="36"/>
      <c r="N111" s="35"/>
      <c r="O111" s="35"/>
      <c r="P111" s="36"/>
      <c r="Q111" s="36"/>
      <c r="R111" s="35"/>
      <c r="S111" s="36"/>
    </row>
    <row r="112" spans="1:19" s="37" customFormat="1" ht="13.5" customHeight="1">
      <c r="A112" s="34"/>
      <c r="B112" s="35"/>
      <c r="C112" s="35"/>
      <c r="D112" s="36"/>
      <c r="E112" s="35"/>
      <c r="F112" s="35"/>
      <c r="G112" s="36"/>
      <c r="H112" s="35"/>
      <c r="I112" s="35"/>
      <c r="J112" s="36"/>
      <c r="K112" s="35"/>
      <c r="L112" s="35"/>
      <c r="M112" s="36"/>
      <c r="N112" s="35"/>
      <c r="O112" s="35"/>
      <c r="P112" s="36"/>
      <c r="Q112" s="35"/>
      <c r="R112" s="35"/>
      <c r="S112" s="36"/>
    </row>
    <row r="113" spans="1:27" s="41" customFormat="1" ht="13.5" customHeight="1">
      <c r="A113" s="38"/>
      <c r="B113" s="39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40"/>
      <c r="N113" s="39"/>
      <c r="O113" s="39"/>
      <c r="P113" s="40"/>
      <c r="Q113" s="39"/>
      <c r="R113" s="39"/>
      <c r="S113" s="42" t="s">
        <v>128</v>
      </c>
      <c r="T113" s="38"/>
      <c r="U113" s="38"/>
      <c r="Z113" s="50"/>
      <c r="AA113" s="51"/>
    </row>
    <row r="114" spans="1:27" s="41" customFormat="1" ht="13.5" customHeight="1">
      <c r="A114" s="38"/>
      <c r="B114" s="39"/>
      <c r="C114" s="39"/>
      <c r="D114" s="40"/>
      <c r="E114" s="39"/>
      <c r="F114" s="39"/>
      <c r="G114" s="40"/>
      <c r="H114" s="39"/>
      <c r="I114" s="39"/>
      <c r="J114" s="40"/>
      <c r="K114" s="39"/>
      <c r="L114" s="39"/>
      <c r="M114" s="40"/>
      <c r="N114" s="39"/>
      <c r="O114" s="39"/>
      <c r="P114" s="40"/>
      <c r="Q114" s="39"/>
      <c r="R114" s="39"/>
      <c r="S114" s="42"/>
      <c r="T114" s="38"/>
      <c r="U114" s="38"/>
      <c r="Z114" s="50"/>
      <c r="AA114" s="51"/>
    </row>
    <row r="115" spans="1:27" s="41" customFormat="1" ht="13.5" customHeight="1">
      <c r="A115" s="38"/>
      <c r="B115" s="39"/>
      <c r="C115" s="39"/>
      <c r="D115" s="40"/>
      <c r="E115" s="39"/>
      <c r="F115" s="39"/>
      <c r="G115" s="40"/>
      <c r="H115" s="39"/>
      <c r="I115" s="39"/>
      <c r="J115" s="40"/>
      <c r="K115" s="39"/>
      <c r="L115" s="39"/>
      <c r="M115" s="40"/>
      <c r="N115" s="39"/>
      <c r="O115" s="39"/>
      <c r="P115" s="40"/>
      <c r="Q115" s="39"/>
      <c r="R115" s="39"/>
      <c r="S115" s="42"/>
      <c r="T115" s="38"/>
      <c r="U115" s="38"/>
      <c r="Z115" s="50"/>
      <c r="AA115" s="51"/>
    </row>
    <row r="116" spans="1:27" s="41" customFormat="1" ht="13.5" customHeight="1">
      <c r="A116" s="38"/>
      <c r="B116" s="39"/>
      <c r="C116" s="39"/>
      <c r="D116" s="40"/>
      <c r="E116" s="39"/>
      <c r="F116" s="39"/>
      <c r="G116" s="40"/>
      <c r="H116" s="39"/>
      <c r="I116" s="39"/>
      <c r="J116" s="40"/>
      <c r="K116" s="39"/>
      <c r="L116" s="39"/>
      <c r="M116" s="40"/>
      <c r="N116" s="39"/>
      <c r="O116" s="39"/>
      <c r="P116" s="40"/>
      <c r="Q116" s="39"/>
      <c r="R116" s="39"/>
      <c r="S116" s="42"/>
      <c r="T116" s="38"/>
      <c r="U116" s="38"/>
      <c r="Z116" s="50"/>
      <c r="AA116" s="51"/>
    </row>
    <row r="117" spans="1:15" s="41" customFormat="1" ht="13.5" customHeight="1">
      <c r="A117" s="371" t="s">
        <v>94</v>
      </c>
      <c r="B117" s="349" t="s">
        <v>215</v>
      </c>
      <c r="C117" s="350"/>
      <c r="D117" s="350"/>
      <c r="E117" s="350"/>
      <c r="F117" s="350"/>
      <c r="G117" s="351"/>
      <c r="H117" s="356" t="s">
        <v>202</v>
      </c>
      <c r="I117" s="357"/>
      <c r="J117" s="357"/>
      <c r="K117" s="357"/>
      <c r="L117" s="357"/>
      <c r="M117" s="357"/>
      <c r="N117" s="357"/>
      <c r="O117" s="358"/>
    </row>
    <row r="118" spans="1:15" s="41" customFormat="1" ht="13.5" customHeight="1">
      <c r="A118" s="372"/>
      <c r="B118" s="352"/>
      <c r="C118" s="353"/>
      <c r="D118" s="353"/>
      <c r="E118" s="353"/>
      <c r="F118" s="353"/>
      <c r="G118" s="354"/>
      <c r="H118" s="359" t="s">
        <v>138</v>
      </c>
      <c r="I118" s="360"/>
      <c r="J118" s="360"/>
      <c r="K118" s="361"/>
      <c r="L118" s="359" t="s">
        <v>1</v>
      </c>
      <c r="M118" s="361"/>
      <c r="N118" s="359" t="s">
        <v>84</v>
      </c>
      <c r="O118" s="361"/>
    </row>
    <row r="119" spans="1:15" s="41" customFormat="1" ht="13.5" customHeight="1">
      <c r="A119" s="372"/>
      <c r="B119" s="366" t="s">
        <v>213</v>
      </c>
      <c r="C119" s="367"/>
      <c r="D119" s="374"/>
      <c r="E119" s="366" t="s">
        <v>214</v>
      </c>
      <c r="F119" s="367"/>
      <c r="G119" s="367"/>
      <c r="H119" s="362" t="s">
        <v>141</v>
      </c>
      <c r="I119" s="363"/>
      <c r="J119" s="364" t="s">
        <v>142</v>
      </c>
      <c r="K119" s="365"/>
      <c r="L119" s="72"/>
      <c r="M119" s="73"/>
      <c r="N119" s="72"/>
      <c r="O119" s="73"/>
    </row>
    <row r="120" spans="1:15" s="41" customFormat="1" ht="13.5" customHeight="1">
      <c r="A120" s="372"/>
      <c r="B120" s="47" t="s">
        <v>188</v>
      </c>
      <c r="C120" s="25" t="s">
        <v>189</v>
      </c>
      <c r="D120" s="375" t="s">
        <v>190</v>
      </c>
      <c r="E120" s="47" t="s">
        <v>188</v>
      </c>
      <c r="F120" s="25" t="s">
        <v>189</v>
      </c>
      <c r="G120" s="368" t="s">
        <v>190</v>
      </c>
      <c r="H120" s="74" t="s">
        <v>139</v>
      </c>
      <c r="I120" s="52" t="s">
        <v>140</v>
      </c>
      <c r="J120" s="74" t="s">
        <v>139</v>
      </c>
      <c r="K120" s="52" t="s">
        <v>140</v>
      </c>
      <c r="L120" s="72" t="s">
        <v>143</v>
      </c>
      <c r="M120" s="73" t="s">
        <v>144</v>
      </c>
      <c r="N120" s="72" t="s">
        <v>143</v>
      </c>
      <c r="O120" s="73" t="s">
        <v>144</v>
      </c>
    </row>
    <row r="121" spans="1:15" s="41" customFormat="1" ht="13.5" customHeight="1">
      <c r="A121" s="373"/>
      <c r="B121" s="49" t="s">
        <v>216</v>
      </c>
      <c r="C121" s="148" t="s">
        <v>217</v>
      </c>
      <c r="D121" s="376"/>
      <c r="E121" s="49" t="s">
        <v>216</v>
      </c>
      <c r="F121" s="148" t="s">
        <v>217</v>
      </c>
      <c r="G121" s="369"/>
      <c r="H121" s="48" t="s">
        <v>145</v>
      </c>
      <c r="I121" s="150" t="s">
        <v>145</v>
      </c>
      <c r="J121" s="75" t="s">
        <v>145</v>
      </c>
      <c r="K121" s="75" t="s">
        <v>145</v>
      </c>
      <c r="L121" s="75" t="s">
        <v>145</v>
      </c>
      <c r="M121" s="48" t="s">
        <v>145</v>
      </c>
      <c r="N121" s="75" t="s">
        <v>145</v>
      </c>
      <c r="O121" s="48" t="s">
        <v>145</v>
      </c>
    </row>
    <row r="122" spans="1:15" s="315" customFormat="1" ht="13.5" customHeight="1">
      <c r="A122" s="293" t="s">
        <v>191</v>
      </c>
      <c r="B122" s="291">
        <v>0</v>
      </c>
      <c r="C122" s="291">
        <v>0</v>
      </c>
      <c r="D122" s="291">
        <v>0</v>
      </c>
      <c r="E122" s="313">
        <v>2.2</v>
      </c>
      <c r="F122" s="313">
        <v>1.1</v>
      </c>
      <c r="G122" s="291">
        <v>150</v>
      </c>
      <c r="H122" s="309">
        <v>10.3</v>
      </c>
      <c r="I122" s="309">
        <v>10.3</v>
      </c>
      <c r="J122" s="309">
        <v>6.2</v>
      </c>
      <c r="K122" s="309">
        <v>6.2</v>
      </c>
      <c r="L122" s="310">
        <v>10.3</v>
      </c>
      <c r="M122" s="309">
        <v>10.3</v>
      </c>
      <c r="N122" s="311">
        <v>6.3</v>
      </c>
      <c r="O122" s="311">
        <v>6.3</v>
      </c>
    </row>
    <row r="123" spans="1:21" ht="13.5" customHeight="1">
      <c r="A123" s="26" t="s">
        <v>192</v>
      </c>
      <c r="B123" s="240">
        <v>0</v>
      </c>
      <c r="C123" s="240">
        <v>0</v>
      </c>
      <c r="D123" s="240">
        <v>0</v>
      </c>
      <c r="E123" s="314">
        <v>2.2</v>
      </c>
      <c r="F123" s="314">
        <v>1.1</v>
      </c>
      <c r="G123" s="240">
        <v>150</v>
      </c>
      <c r="H123" s="242">
        <v>10.3</v>
      </c>
      <c r="I123" s="242">
        <v>10.3</v>
      </c>
      <c r="J123" s="242">
        <v>6.2</v>
      </c>
      <c r="K123" s="242">
        <v>6.2</v>
      </c>
      <c r="L123" s="243">
        <v>10.3</v>
      </c>
      <c r="M123" s="242">
        <v>10.3</v>
      </c>
      <c r="N123" s="244">
        <v>6.3</v>
      </c>
      <c r="O123" s="244">
        <v>6.3</v>
      </c>
      <c r="P123" s="17"/>
      <c r="Q123" s="17"/>
      <c r="R123" s="17"/>
      <c r="S123" s="17"/>
      <c r="T123" s="17"/>
      <c r="U123" s="17"/>
    </row>
    <row r="124" spans="1:21" ht="13.5" customHeight="1">
      <c r="A124" s="26" t="s">
        <v>193</v>
      </c>
      <c r="B124" s="240">
        <v>0</v>
      </c>
      <c r="C124" s="240">
        <v>0</v>
      </c>
      <c r="D124" s="240">
        <v>0</v>
      </c>
      <c r="E124" s="314">
        <v>2.2</v>
      </c>
      <c r="F124" s="314">
        <v>1.1</v>
      </c>
      <c r="G124" s="240">
        <v>150</v>
      </c>
      <c r="H124" s="242">
        <v>10.4</v>
      </c>
      <c r="I124" s="242">
        <v>10.3</v>
      </c>
      <c r="J124" s="242">
        <v>6.2</v>
      </c>
      <c r="K124" s="242">
        <v>6.2</v>
      </c>
      <c r="L124" s="243">
        <v>10.3</v>
      </c>
      <c r="M124" s="242">
        <v>10.3</v>
      </c>
      <c r="N124" s="244">
        <v>6.3</v>
      </c>
      <c r="O124" s="244">
        <v>6.3</v>
      </c>
      <c r="P124" s="17"/>
      <c r="Q124" s="17"/>
      <c r="R124" s="17"/>
      <c r="S124" s="17"/>
      <c r="T124" s="17"/>
      <c r="U124" s="17"/>
    </row>
    <row r="125" spans="1:21" ht="13.5" customHeight="1">
      <c r="A125" s="26" t="s">
        <v>194</v>
      </c>
      <c r="B125" s="240">
        <v>0</v>
      </c>
      <c r="C125" s="240">
        <v>0</v>
      </c>
      <c r="D125" s="240">
        <v>0</v>
      </c>
      <c r="E125" s="314">
        <v>2.2</v>
      </c>
      <c r="F125" s="314">
        <v>1.1</v>
      </c>
      <c r="G125" s="240">
        <v>150</v>
      </c>
      <c r="H125" s="242">
        <v>10.3</v>
      </c>
      <c r="I125" s="242">
        <v>10.3</v>
      </c>
      <c r="J125" s="242">
        <v>6.2</v>
      </c>
      <c r="K125" s="242">
        <v>6.2</v>
      </c>
      <c r="L125" s="243">
        <v>10.2</v>
      </c>
      <c r="M125" s="242">
        <v>10.3</v>
      </c>
      <c r="N125" s="244">
        <v>6.3</v>
      </c>
      <c r="O125" s="244">
        <v>6.3</v>
      </c>
      <c r="P125" s="17"/>
      <c r="Q125" s="17"/>
      <c r="R125" s="17"/>
      <c r="S125" s="17"/>
      <c r="T125" s="17"/>
      <c r="U125" s="17"/>
    </row>
    <row r="126" spans="1:21" ht="13.5" customHeight="1">
      <c r="A126" s="26" t="s">
        <v>195</v>
      </c>
      <c r="B126" s="240">
        <v>0</v>
      </c>
      <c r="C126" s="240">
        <v>0</v>
      </c>
      <c r="D126" s="240">
        <v>0</v>
      </c>
      <c r="E126" s="314">
        <v>2.1</v>
      </c>
      <c r="F126" s="314">
        <v>1</v>
      </c>
      <c r="G126" s="240">
        <v>150</v>
      </c>
      <c r="H126" s="242">
        <v>10.2</v>
      </c>
      <c r="I126" s="242">
        <v>10.2</v>
      </c>
      <c r="J126" s="242">
        <v>6.1</v>
      </c>
      <c r="K126" s="242">
        <v>6.2</v>
      </c>
      <c r="L126" s="243">
        <v>10.2</v>
      </c>
      <c r="M126" s="242">
        <v>10.3</v>
      </c>
      <c r="N126" s="244">
        <v>6.3</v>
      </c>
      <c r="O126" s="244">
        <v>6.3</v>
      </c>
      <c r="P126" s="17"/>
      <c r="Q126" s="17"/>
      <c r="R126" s="17"/>
      <c r="S126" s="17"/>
      <c r="T126" s="17"/>
      <c r="U126" s="17"/>
    </row>
    <row r="127" spans="1:21" ht="13.5" customHeight="1">
      <c r="A127" s="26" t="s">
        <v>196</v>
      </c>
      <c r="B127" s="240">
        <v>0</v>
      </c>
      <c r="C127" s="240">
        <v>0</v>
      </c>
      <c r="D127" s="240">
        <v>0</v>
      </c>
      <c r="E127" s="314">
        <v>2.2</v>
      </c>
      <c r="F127" s="314">
        <v>1.1</v>
      </c>
      <c r="G127" s="240">
        <v>150</v>
      </c>
      <c r="H127" s="242">
        <v>10.1</v>
      </c>
      <c r="I127" s="242">
        <v>10.1</v>
      </c>
      <c r="J127" s="242">
        <v>6.1</v>
      </c>
      <c r="K127" s="242">
        <v>6.2</v>
      </c>
      <c r="L127" s="243">
        <v>10.1</v>
      </c>
      <c r="M127" s="242">
        <v>10.1</v>
      </c>
      <c r="N127" s="244">
        <v>6.3</v>
      </c>
      <c r="O127" s="244">
        <v>6.3</v>
      </c>
      <c r="P127" s="17"/>
      <c r="Q127" s="17"/>
      <c r="R127" s="17"/>
      <c r="S127" s="17"/>
      <c r="T127" s="17"/>
      <c r="U127" s="17"/>
    </row>
    <row r="128" spans="1:15" s="315" customFormat="1" ht="13.5" customHeight="1">
      <c r="A128" s="293" t="s">
        <v>98</v>
      </c>
      <c r="B128" s="291">
        <v>0</v>
      </c>
      <c r="C128" s="291">
        <v>0</v>
      </c>
      <c r="D128" s="291">
        <v>0</v>
      </c>
      <c r="E128" s="313">
        <v>2.4</v>
      </c>
      <c r="F128" s="313">
        <v>1.2</v>
      </c>
      <c r="G128" s="291">
        <v>150</v>
      </c>
      <c r="H128" s="309">
        <v>10.1</v>
      </c>
      <c r="I128" s="309">
        <v>10.1</v>
      </c>
      <c r="J128" s="309">
        <v>6.1</v>
      </c>
      <c r="K128" s="309">
        <v>6.2</v>
      </c>
      <c r="L128" s="310">
        <v>10.1</v>
      </c>
      <c r="M128" s="309">
        <v>10.1</v>
      </c>
      <c r="N128" s="311">
        <v>6.3</v>
      </c>
      <c r="O128" s="311">
        <v>6.3</v>
      </c>
    </row>
    <row r="129" spans="1:21" ht="13.5" customHeight="1">
      <c r="A129" s="26" t="s">
        <v>99</v>
      </c>
      <c r="B129" s="240">
        <v>0</v>
      </c>
      <c r="C129" s="240">
        <v>0</v>
      </c>
      <c r="D129" s="240">
        <v>0</v>
      </c>
      <c r="E129" s="314">
        <v>2.5</v>
      </c>
      <c r="F129" s="314">
        <v>1.2</v>
      </c>
      <c r="G129" s="240">
        <v>150</v>
      </c>
      <c r="H129" s="242">
        <v>10.1</v>
      </c>
      <c r="I129" s="242">
        <v>10</v>
      </c>
      <c r="J129" s="242">
        <v>6.1</v>
      </c>
      <c r="K129" s="242">
        <v>6.2</v>
      </c>
      <c r="L129" s="243">
        <v>10.1</v>
      </c>
      <c r="M129" s="242">
        <v>10.1</v>
      </c>
      <c r="N129" s="244">
        <v>6.2</v>
      </c>
      <c r="O129" s="244">
        <v>6.3</v>
      </c>
      <c r="P129" s="17"/>
      <c r="Q129" s="17"/>
      <c r="R129" s="17"/>
      <c r="S129" s="17"/>
      <c r="T129" s="17"/>
      <c r="U129" s="17"/>
    </row>
    <row r="130" spans="1:21" ht="13.5" customHeight="1">
      <c r="A130" s="26" t="s">
        <v>100</v>
      </c>
      <c r="B130" s="240">
        <v>0</v>
      </c>
      <c r="C130" s="240">
        <v>0</v>
      </c>
      <c r="D130" s="240">
        <v>0</v>
      </c>
      <c r="E130" s="314">
        <v>2.2</v>
      </c>
      <c r="F130" s="314">
        <v>1.1</v>
      </c>
      <c r="G130" s="240">
        <v>150</v>
      </c>
      <c r="H130" s="242">
        <v>10.1</v>
      </c>
      <c r="I130" s="242">
        <v>10.1</v>
      </c>
      <c r="J130" s="242">
        <v>6.1</v>
      </c>
      <c r="K130" s="242">
        <v>6.2</v>
      </c>
      <c r="L130" s="243">
        <v>10.1</v>
      </c>
      <c r="M130" s="242">
        <v>10.1</v>
      </c>
      <c r="N130" s="244">
        <v>6.2</v>
      </c>
      <c r="O130" s="244">
        <v>6.3</v>
      </c>
      <c r="P130" s="17"/>
      <c r="Q130" s="17"/>
      <c r="R130" s="17"/>
      <c r="S130" s="17"/>
      <c r="T130" s="17"/>
      <c r="U130" s="17"/>
    </row>
    <row r="131" spans="1:15" s="315" customFormat="1" ht="13.5" customHeight="1">
      <c r="A131" s="293" t="s">
        <v>101</v>
      </c>
      <c r="B131" s="291">
        <v>0</v>
      </c>
      <c r="C131" s="291">
        <v>0</v>
      </c>
      <c r="D131" s="291">
        <v>0</v>
      </c>
      <c r="E131" s="313">
        <v>2.4</v>
      </c>
      <c r="F131" s="313">
        <v>1.2</v>
      </c>
      <c r="G131" s="291">
        <v>150</v>
      </c>
      <c r="H131" s="309">
        <v>10.1</v>
      </c>
      <c r="I131" s="309">
        <v>10.1</v>
      </c>
      <c r="J131" s="309">
        <v>6.1</v>
      </c>
      <c r="K131" s="309">
        <v>6.2</v>
      </c>
      <c r="L131" s="310">
        <v>10.1</v>
      </c>
      <c r="M131" s="309">
        <v>10.1</v>
      </c>
      <c r="N131" s="311">
        <v>6.2</v>
      </c>
      <c r="O131" s="311">
        <v>6.3</v>
      </c>
    </row>
    <row r="132" spans="1:21" ht="13.5" customHeight="1">
      <c r="A132" s="26" t="s">
        <v>102</v>
      </c>
      <c r="B132" s="240">
        <v>0</v>
      </c>
      <c r="C132" s="240">
        <v>0</v>
      </c>
      <c r="D132" s="240">
        <v>0</v>
      </c>
      <c r="E132" s="314">
        <v>2.4</v>
      </c>
      <c r="F132" s="314">
        <v>1.2</v>
      </c>
      <c r="G132" s="240">
        <v>150</v>
      </c>
      <c r="H132" s="242">
        <v>10.1</v>
      </c>
      <c r="I132" s="242">
        <v>10</v>
      </c>
      <c r="J132" s="242">
        <v>6.1</v>
      </c>
      <c r="K132" s="242">
        <v>6.2</v>
      </c>
      <c r="L132" s="243">
        <v>10.1</v>
      </c>
      <c r="M132" s="242">
        <v>10.1</v>
      </c>
      <c r="N132" s="244">
        <v>6.2</v>
      </c>
      <c r="O132" s="244">
        <v>6.3</v>
      </c>
      <c r="P132" s="17"/>
      <c r="Q132" s="17"/>
      <c r="R132" s="17"/>
      <c r="S132" s="17"/>
      <c r="T132" s="17"/>
      <c r="U132" s="17"/>
    </row>
    <row r="133" spans="1:21" ht="13.5" customHeight="1">
      <c r="A133" s="26" t="s">
        <v>103</v>
      </c>
      <c r="B133" s="240">
        <v>0</v>
      </c>
      <c r="C133" s="240">
        <v>0</v>
      </c>
      <c r="D133" s="240">
        <v>0</v>
      </c>
      <c r="E133" s="314">
        <v>2.7</v>
      </c>
      <c r="F133" s="314">
        <v>1.3</v>
      </c>
      <c r="G133" s="240">
        <v>160</v>
      </c>
      <c r="H133" s="242">
        <v>10.1</v>
      </c>
      <c r="I133" s="242">
        <v>10</v>
      </c>
      <c r="J133" s="242">
        <v>6.1</v>
      </c>
      <c r="K133" s="242">
        <v>6.2</v>
      </c>
      <c r="L133" s="243">
        <v>10.1</v>
      </c>
      <c r="M133" s="242">
        <v>10.1</v>
      </c>
      <c r="N133" s="244">
        <v>6.2</v>
      </c>
      <c r="O133" s="244">
        <v>6.3</v>
      </c>
      <c r="P133" s="17"/>
      <c r="Q133" s="17"/>
      <c r="R133" s="17"/>
      <c r="S133" s="17"/>
      <c r="T133" s="17"/>
      <c r="U133" s="17"/>
    </row>
    <row r="134" spans="1:21" ht="13.5" customHeight="1">
      <c r="A134" s="26" t="s">
        <v>104</v>
      </c>
      <c r="B134" s="240">
        <v>0</v>
      </c>
      <c r="C134" s="240">
        <v>0</v>
      </c>
      <c r="D134" s="240">
        <v>0</v>
      </c>
      <c r="E134" s="314">
        <v>2.6</v>
      </c>
      <c r="F134" s="314">
        <v>1.3</v>
      </c>
      <c r="G134" s="240">
        <v>160</v>
      </c>
      <c r="H134" s="242">
        <v>10.1</v>
      </c>
      <c r="I134" s="242">
        <v>10.1</v>
      </c>
      <c r="J134" s="242">
        <v>6.1</v>
      </c>
      <c r="K134" s="242">
        <v>6.2</v>
      </c>
      <c r="L134" s="243">
        <v>10.1</v>
      </c>
      <c r="M134" s="242">
        <v>10.1</v>
      </c>
      <c r="N134" s="244">
        <v>6.2</v>
      </c>
      <c r="O134" s="244">
        <v>6.3</v>
      </c>
      <c r="P134" s="17"/>
      <c r="Q134" s="17"/>
      <c r="R134" s="17"/>
      <c r="S134" s="17"/>
      <c r="T134" s="17"/>
      <c r="U134" s="17"/>
    </row>
    <row r="135" spans="1:21" ht="13.5" customHeight="1">
      <c r="A135" s="26" t="s">
        <v>105</v>
      </c>
      <c r="B135" s="240">
        <v>0</v>
      </c>
      <c r="C135" s="240">
        <v>0</v>
      </c>
      <c r="D135" s="240">
        <v>0</v>
      </c>
      <c r="E135" s="314">
        <v>2.2</v>
      </c>
      <c r="F135" s="314">
        <v>1.1</v>
      </c>
      <c r="G135" s="240">
        <v>150</v>
      </c>
      <c r="H135" s="242">
        <v>10.1</v>
      </c>
      <c r="I135" s="242">
        <v>10.1</v>
      </c>
      <c r="J135" s="242">
        <v>6.1</v>
      </c>
      <c r="K135" s="242">
        <v>6.2</v>
      </c>
      <c r="L135" s="243">
        <v>10.1</v>
      </c>
      <c r="M135" s="242">
        <v>10.1</v>
      </c>
      <c r="N135" s="244">
        <v>6.2</v>
      </c>
      <c r="O135" s="244">
        <v>6.3</v>
      </c>
      <c r="P135" s="17"/>
      <c r="Q135" s="17"/>
      <c r="R135" s="17"/>
      <c r="S135" s="17"/>
      <c r="T135" s="17"/>
      <c r="U135" s="17"/>
    </row>
    <row r="136" spans="1:21" ht="13.5" customHeight="1">
      <c r="A136" s="26" t="s">
        <v>106</v>
      </c>
      <c r="B136" s="240">
        <v>0</v>
      </c>
      <c r="C136" s="240">
        <v>0</v>
      </c>
      <c r="D136" s="240">
        <v>0</v>
      </c>
      <c r="E136" s="314">
        <v>2.3</v>
      </c>
      <c r="F136" s="314">
        <v>1.1</v>
      </c>
      <c r="G136" s="240">
        <v>150</v>
      </c>
      <c r="H136" s="242">
        <v>10.1</v>
      </c>
      <c r="I136" s="242">
        <v>10.1</v>
      </c>
      <c r="J136" s="242">
        <v>6.1</v>
      </c>
      <c r="K136" s="242">
        <v>6.2</v>
      </c>
      <c r="L136" s="243">
        <v>10.1</v>
      </c>
      <c r="M136" s="242">
        <v>10.1</v>
      </c>
      <c r="N136" s="244">
        <v>6.2</v>
      </c>
      <c r="O136" s="244">
        <v>6.3</v>
      </c>
      <c r="P136" s="17"/>
      <c r="Q136" s="17"/>
      <c r="R136" s="17"/>
      <c r="S136" s="17"/>
      <c r="T136" s="17"/>
      <c r="U136" s="17"/>
    </row>
    <row r="137" spans="1:21" ht="13.5" customHeight="1">
      <c r="A137" s="26" t="s">
        <v>107</v>
      </c>
      <c r="B137" s="240">
        <v>0</v>
      </c>
      <c r="C137" s="240">
        <v>0</v>
      </c>
      <c r="D137" s="240">
        <v>0</v>
      </c>
      <c r="E137" s="314">
        <v>2.3</v>
      </c>
      <c r="F137" s="314">
        <v>1.1</v>
      </c>
      <c r="G137" s="240">
        <v>150</v>
      </c>
      <c r="H137" s="242">
        <v>10.1</v>
      </c>
      <c r="I137" s="242">
        <v>10.1</v>
      </c>
      <c r="J137" s="242">
        <v>6.1</v>
      </c>
      <c r="K137" s="242">
        <v>6.2</v>
      </c>
      <c r="L137" s="243">
        <v>10.1</v>
      </c>
      <c r="M137" s="242">
        <v>10.1</v>
      </c>
      <c r="N137" s="244">
        <v>6.2</v>
      </c>
      <c r="O137" s="244">
        <v>6.3</v>
      </c>
      <c r="P137" s="17"/>
      <c r="Q137" s="17"/>
      <c r="R137" s="17"/>
      <c r="S137" s="17"/>
      <c r="T137" s="17"/>
      <c r="U137" s="17"/>
    </row>
    <row r="138" spans="1:21" ht="13.5" customHeight="1">
      <c r="A138" s="26" t="s">
        <v>108</v>
      </c>
      <c r="B138" s="240">
        <v>0</v>
      </c>
      <c r="C138" s="240">
        <v>0</v>
      </c>
      <c r="D138" s="240">
        <v>0</v>
      </c>
      <c r="E138" s="314">
        <v>2.4</v>
      </c>
      <c r="F138" s="314">
        <v>1.2</v>
      </c>
      <c r="G138" s="240">
        <v>150</v>
      </c>
      <c r="H138" s="242">
        <v>10.1</v>
      </c>
      <c r="I138" s="242">
        <v>10.1</v>
      </c>
      <c r="J138" s="242">
        <v>6.2</v>
      </c>
      <c r="K138" s="242">
        <v>6.2</v>
      </c>
      <c r="L138" s="243">
        <v>10.1</v>
      </c>
      <c r="M138" s="242">
        <v>10.1</v>
      </c>
      <c r="N138" s="244">
        <v>6.2</v>
      </c>
      <c r="O138" s="244">
        <v>6.3</v>
      </c>
      <c r="P138" s="17"/>
      <c r="Q138" s="17"/>
      <c r="R138" s="17"/>
      <c r="S138" s="17"/>
      <c r="T138" s="17"/>
      <c r="U138" s="17"/>
    </row>
    <row r="139" spans="1:15" s="315" customFormat="1" ht="13.5" customHeight="1">
      <c r="A139" s="293" t="s">
        <v>109</v>
      </c>
      <c r="B139" s="291">
        <v>0</v>
      </c>
      <c r="C139" s="291">
        <v>0</v>
      </c>
      <c r="D139" s="291">
        <v>0</v>
      </c>
      <c r="E139" s="313">
        <v>2.4</v>
      </c>
      <c r="F139" s="313">
        <v>1.2</v>
      </c>
      <c r="G139" s="291">
        <v>150</v>
      </c>
      <c r="H139" s="309">
        <v>10.1</v>
      </c>
      <c r="I139" s="309">
        <v>10.1</v>
      </c>
      <c r="J139" s="309">
        <v>6.2</v>
      </c>
      <c r="K139" s="309">
        <v>6.2</v>
      </c>
      <c r="L139" s="310">
        <v>10.1</v>
      </c>
      <c r="M139" s="309">
        <v>10.2</v>
      </c>
      <c r="N139" s="311">
        <v>6.2</v>
      </c>
      <c r="O139" s="311">
        <v>6.3</v>
      </c>
    </row>
    <row r="140" spans="1:21" ht="13.5" customHeight="1">
      <c r="A140" s="26" t="s">
        <v>110</v>
      </c>
      <c r="B140" s="240">
        <v>0</v>
      </c>
      <c r="C140" s="240">
        <v>0</v>
      </c>
      <c r="D140" s="240">
        <v>0</v>
      </c>
      <c r="E140" s="314">
        <v>2.2</v>
      </c>
      <c r="F140" s="314">
        <v>1.1</v>
      </c>
      <c r="G140" s="240">
        <v>150</v>
      </c>
      <c r="H140" s="242">
        <v>10.2</v>
      </c>
      <c r="I140" s="242">
        <v>10.2</v>
      </c>
      <c r="J140" s="242">
        <v>6.2</v>
      </c>
      <c r="K140" s="242">
        <v>6.2</v>
      </c>
      <c r="L140" s="243">
        <v>10.1</v>
      </c>
      <c r="M140" s="242">
        <v>10.2</v>
      </c>
      <c r="N140" s="244">
        <v>6.2</v>
      </c>
      <c r="O140" s="244">
        <v>6.3</v>
      </c>
      <c r="P140" s="17"/>
      <c r="Q140" s="17"/>
      <c r="R140" s="17"/>
      <c r="S140" s="17"/>
      <c r="T140" s="17"/>
      <c r="U140" s="17"/>
    </row>
    <row r="141" spans="1:21" ht="13.5" customHeight="1">
      <c r="A141" s="26" t="s">
        <v>111</v>
      </c>
      <c r="B141" s="240">
        <v>0</v>
      </c>
      <c r="C141" s="240">
        <v>0</v>
      </c>
      <c r="D141" s="240">
        <v>0</v>
      </c>
      <c r="E141" s="314">
        <v>2.4</v>
      </c>
      <c r="F141" s="314">
        <v>1.2</v>
      </c>
      <c r="G141" s="240">
        <v>160</v>
      </c>
      <c r="H141" s="242">
        <v>10.2</v>
      </c>
      <c r="I141" s="242">
        <v>10.2</v>
      </c>
      <c r="J141" s="242">
        <v>6.2</v>
      </c>
      <c r="K141" s="242">
        <v>6.2</v>
      </c>
      <c r="L141" s="243">
        <v>10.2</v>
      </c>
      <c r="M141" s="242">
        <v>10.2</v>
      </c>
      <c r="N141" s="244">
        <v>6.2</v>
      </c>
      <c r="O141" s="244">
        <v>6.3</v>
      </c>
      <c r="P141" s="17"/>
      <c r="Q141" s="17"/>
      <c r="R141" s="17"/>
      <c r="S141" s="17"/>
      <c r="T141" s="17"/>
      <c r="U141" s="17"/>
    </row>
    <row r="142" spans="1:21" ht="13.5" customHeight="1">
      <c r="A142" s="26" t="s">
        <v>197</v>
      </c>
      <c r="B142" s="240">
        <v>0</v>
      </c>
      <c r="C142" s="240">
        <v>0</v>
      </c>
      <c r="D142" s="240">
        <v>0</v>
      </c>
      <c r="E142" s="314">
        <v>2.2</v>
      </c>
      <c r="F142" s="314">
        <v>1.1</v>
      </c>
      <c r="G142" s="240">
        <v>150</v>
      </c>
      <c r="H142" s="242">
        <v>10.2</v>
      </c>
      <c r="I142" s="242">
        <v>10.2</v>
      </c>
      <c r="J142" s="242">
        <v>6.2</v>
      </c>
      <c r="K142" s="242">
        <v>6.2</v>
      </c>
      <c r="L142" s="243">
        <v>10.2</v>
      </c>
      <c r="M142" s="242">
        <v>10.3</v>
      </c>
      <c r="N142" s="244">
        <v>6.3</v>
      </c>
      <c r="O142" s="244">
        <v>6.3</v>
      </c>
      <c r="P142" s="17"/>
      <c r="Q142" s="17"/>
      <c r="R142" s="17"/>
      <c r="S142" s="17"/>
      <c r="T142" s="17"/>
      <c r="U142" s="17"/>
    </row>
    <row r="143" spans="1:21" ht="13.5" customHeight="1">
      <c r="A143" s="26" t="s">
        <v>198</v>
      </c>
      <c r="B143" s="240">
        <v>0</v>
      </c>
      <c r="C143" s="240">
        <v>0</v>
      </c>
      <c r="D143" s="240">
        <v>0</v>
      </c>
      <c r="E143" s="314">
        <v>2.2</v>
      </c>
      <c r="F143" s="314">
        <v>1.1</v>
      </c>
      <c r="G143" s="240">
        <v>150</v>
      </c>
      <c r="H143" s="242">
        <v>10.2</v>
      </c>
      <c r="I143" s="242">
        <v>10.3</v>
      </c>
      <c r="J143" s="242">
        <v>6.2</v>
      </c>
      <c r="K143" s="242">
        <v>6.2</v>
      </c>
      <c r="L143" s="243">
        <v>10.2</v>
      </c>
      <c r="M143" s="242">
        <v>10.3</v>
      </c>
      <c r="N143" s="244">
        <v>6.3</v>
      </c>
      <c r="O143" s="244">
        <v>6.3</v>
      </c>
      <c r="P143" s="17"/>
      <c r="Q143" s="17"/>
      <c r="R143" s="17"/>
      <c r="S143" s="17"/>
      <c r="T143" s="17"/>
      <c r="U143" s="17"/>
    </row>
    <row r="144" spans="1:21" ht="13.5" customHeight="1">
      <c r="A144" s="26" t="s">
        <v>96</v>
      </c>
      <c r="B144" s="240">
        <v>0</v>
      </c>
      <c r="C144" s="240">
        <v>0</v>
      </c>
      <c r="D144" s="240">
        <v>0</v>
      </c>
      <c r="E144" s="314">
        <v>2.2</v>
      </c>
      <c r="F144" s="314">
        <v>1.1</v>
      </c>
      <c r="G144" s="240">
        <v>150</v>
      </c>
      <c r="H144" s="242">
        <v>10.3</v>
      </c>
      <c r="I144" s="242">
        <v>10.3</v>
      </c>
      <c r="J144" s="242">
        <v>6.2</v>
      </c>
      <c r="K144" s="242">
        <v>6.2</v>
      </c>
      <c r="L144" s="243">
        <v>10.3</v>
      </c>
      <c r="M144" s="242">
        <v>10.3</v>
      </c>
      <c r="N144" s="244">
        <v>6.3</v>
      </c>
      <c r="O144" s="244">
        <v>6.3</v>
      </c>
      <c r="P144" s="17"/>
      <c r="Q144" s="17"/>
      <c r="R144" s="17"/>
      <c r="S144" s="17"/>
      <c r="T144" s="17"/>
      <c r="U144" s="17"/>
    </row>
    <row r="145" spans="1:21" ht="13.5" customHeight="1">
      <c r="A145" s="26" t="s">
        <v>97</v>
      </c>
      <c r="B145" s="240">
        <v>0</v>
      </c>
      <c r="C145" s="240">
        <v>0</v>
      </c>
      <c r="D145" s="240">
        <v>0</v>
      </c>
      <c r="E145" s="314">
        <v>2.2</v>
      </c>
      <c r="F145" s="314">
        <v>1.1</v>
      </c>
      <c r="G145" s="240">
        <v>150</v>
      </c>
      <c r="H145" s="242">
        <v>10.3</v>
      </c>
      <c r="I145" s="242">
        <v>10.4</v>
      </c>
      <c r="J145" s="242">
        <v>6.2</v>
      </c>
      <c r="K145" s="242">
        <v>6.2</v>
      </c>
      <c r="L145" s="243">
        <v>10.3</v>
      </c>
      <c r="M145" s="242">
        <v>10.3</v>
      </c>
      <c r="N145" s="244">
        <v>6.3</v>
      </c>
      <c r="O145" s="244">
        <v>6.3</v>
      </c>
      <c r="P145" s="17"/>
      <c r="Q145" s="17"/>
      <c r="R145" s="17"/>
      <c r="S145" s="17"/>
      <c r="T145" s="17"/>
      <c r="U145" s="17"/>
    </row>
    <row r="146" spans="1:19" s="41" customFormat="1" ht="54" customHeight="1">
      <c r="A146" s="149" t="s">
        <v>199</v>
      </c>
      <c r="B146" s="53">
        <f>SUM(B122:B145)*1000</f>
        <v>0</v>
      </c>
      <c r="C146" s="27"/>
      <c r="D146" s="28"/>
      <c r="E146" s="53">
        <f>SUM(E122:E145)*1000</f>
        <v>55300.00000000001</v>
      </c>
      <c r="F146" s="27"/>
      <c r="G146" s="155"/>
      <c r="H146" s="167"/>
      <c r="I146" s="168"/>
      <c r="J146" s="168"/>
      <c r="K146" s="167"/>
      <c r="L146" s="168"/>
      <c r="M146" s="168"/>
      <c r="N146" s="167"/>
      <c r="O146" s="169"/>
      <c r="P146" s="35"/>
      <c r="Q146" s="36"/>
      <c r="R146" s="38"/>
      <c r="S146" s="38"/>
    </row>
    <row r="147" spans="1:21" s="41" customFormat="1" ht="13.5" customHeight="1">
      <c r="A147" s="34"/>
      <c r="B147" s="163"/>
      <c r="C147" s="161"/>
      <c r="D147" s="161"/>
      <c r="E147" s="163"/>
      <c r="F147" s="161"/>
      <c r="G147" s="161"/>
      <c r="H147" s="35"/>
      <c r="I147" s="35"/>
      <c r="J147" s="36"/>
      <c r="K147" s="35"/>
      <c r="L147" s="35"/>
      <c r="M147" s="36"/>
      <c r="N147" s="35"/>
      <c r="O147" s="35"/>
      <c r="P147" s="36"/>
      <c r="Q147" s="35"/>
      <c r="R147" s="35"/>
      <c r="S147" s="36"/>
      <c r="T147" s="38"/>
      <c r="U147" s="38"/>
    </row>
    <row r="148" spans="1:21" s="41" customFormat="1" ht="13.5" customHeight="1" hidden="1" outlineLevel="1">
      <c r="A148" s="34"/>
      <c r="B148" s="163"/>
      <c r="C148" s="161"/>
      <c r="D148" s="161"/>
      <c r="E148" s="163"/>
      <c r="F148" s="161"/>
      <c r="G148" s="161"/>
      <c r="H148" s="35"/>
      <c r="I148" s="35"/>
      <c r="J148" s="36"/>
      <c r="K148" s="35"/>
      <c r="L148" s="35"/>
      <c r="M148" s="36"/>
      <c r="N148" s="35"/>
      <c r="O148" s="35"/>
      <c r="P148" s="36"/>
      <c r="Q148" s="35"/>
      <c r="R148" s="35"/>
      <c r="S148" s="36"/>
      <c r="T148" s="38"/>
      <c r="U148" s="38"/>
    </row>
    <row r="149" spans="2:21" s="41" customFormat="1" ht="13.5" customHeight="1" hidden="1" outlineLevel="1">
      <c r="B149" s="163"/>
      <c r="C149" s="38" t="s">
        <v>272</v>
      </c>
      <c r="D149" s="161"/>
      <c r="E149" s="163"/>
      <c r="F149" s="159"/>
      <c r="G149" s="161"/>
      <c r="H149" s="156" t="s">
        <v>273</v>
      </c>
      <c r="I149" s="156"/>
      <c r="J149" s="40"/>
      <c r="K149" s="39"/>
      <c r="L149" s="39"/>
      <c r="M149" s="40"/>
      <c r="N149" s="39"/>
      <c r="O149" s="39"/>
      <c r="P149" s="40"/>
      <c r="Q149" s="39"/>
      <c r="R149" s="39"/>
      <c r="S149" s="40"/>
      <c r="T149" s="38"/>
      <c r="U149" s="38"/>
    </row>
    <row r="150" spans="1:9" s="41" customFormat="1" ht="13.5" customHeight="1" hidden="1" outlineLevel="1">
      <c r="A150" s="38"/>
      <c r="B150" s="153"/>
      <c r="C150" s="158"/>
      <c r="D150" s="158"/>
      <c r="E150" s="158"/>
      <c r="F150" s="158"/>
      <c r="G150" s="158"/>
      <c r="H150" s="158"/>
      <c r="I150" s="158"/>
    </row>
    <row r="151" spans="1:2" s="41" customFormat="1" ht="13.5" customHeight="1" collapsed="1">
      <c r="A151" s="38"/>
      <c r="B151" s="38"/>
    </row>
    <row r="152" spans="1:3" s="41" customFormat="1" ht="13.5" customHeight="1">
      <c r="A152" s="153"/>
      <c r="B152" s="153" t="s">
        <v>258</v>
      </c>
      <c r="C152" s="158"/>
    </row>
    <row r="153" spans="1:9" s="41" customFormat="1" ht="13.5" customHeight="1">
      <c r="A153" s="41" t="s">
        <v>255</v>
      </c>
      <c r="D153" s="158"/>
      <c r="E153" s="158"/>
      <c r="F153" s="158"/>
      <c r="G153" s="158"/>
      <c r="H153" s="158"/>
      <c r="I153" s="158"/>
    </row>
    <row r="154" spans="1:21" s="41" customFormat="1" ht="13.5" customHeight="1">
      <c r="A154" s="170"/>
      <c r="B154" s="355"/>
      <c r="C154" s="355"/>
      <c r="D154" s="355"/>
      <c r="E154" s="355"/>
      <c r="F154" s="355"/>
      <c r="G154" s="355"/>
      <c r="H154" s="156"/>
      <c r="I154" s="156"/>
      <c r="J154" s="157"/>
      <c r="K154" s="156"/>
      <c r="L154" s="156"/>
      <c r="M154" s="157"/>
      <c r="N154" s="156"/>
      <c r="O154" s="156"/>
      <c r="P154" s="157"/>
      <c r="Q154" s="156"/>
      <c r="R154" s="156"/>
      <c r="S154" s="157"/>
      <c r="T154" s="158"/>
      <c r="U154" s="158"/>
    </row>
    <row r="155" spans="1:21" s="41" customFormat="1" ht="13.5" customHeight="1">
      <c r="A155" s="170"/>
      <c r="B155" s="35"/>
      <c r="C155" s="159"/>
      <c r="D155" s="370"/>
      <c r="E155" s="35"/>
      <c r="F155" s="159"/>
      <c r="G155" s="370"/>
      <c r="H155" s="35"/>
      <c r="I155" s="159"/>
      <c r="J155" s="370"/>
      <c r="K155" s="35"/>
      <c r="L155" s="159"/>
      <c r="M155" s="370"/>
      <c r="N155" s="35"/>
      <c r="O155" s="159"/>
      <c r="P155" s="370"/>
      <c r="Q155" s="35"/>
      <c r="R155" s="159"/>
      <c r="S155" s="370"/>
      <c r="T155" s="158"/>
      <c r="U155" s="158"/>
    </row>
    <row r="156" spans="1:21" s="41" customFormat="1" ht="13.5" customHeight="1">
      <c r="A156" s="170"/>
      <c r="B156" s="35"/>
      <c r="C156" s="160"/>
      <c r="D156" s="370"/>
      <c r="E156" s="35"/>
      <c r="F156" s="160"/>
      <c r="G156" s="370"/>
      <c r="H156" s="35"/>
      <c r="I156" s="160"/>
      <c r="J156" s="370"/>
      <c r="K156" s="35"/>
      <c r="L156" s="160"/>
      <c r="M156" s="370"/>
      <c r="N156" s="35"/>
      <c r="O156" s="160"/>
      <c r="P156" s="370"/>
      <c r="Q156" s="35"/>
      <c r="R156" s="160"/>
      <c r="S156" s="370"/>
      <c r="T156" s="158"/>
      <c r="U156" s="158"/>
    </row>
    <row r="157" spans="1:21" ht="13.5" customHeight="1">
      <c r="A157" s="70"/>
      <c r="B157" s="163"/>
      <c r="C157" s="161"/>
      <c r="D157" s="161"/>
      <c r="E157" s="163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2"/>
      <c r="U157" s="162"/>
    </row>
    <row r="158" spans="1:21" ht="13.5" customHeight="1">
      <c r="A158" s="70"/>
      <c r="B158" s="163"/>
      <c r="C158" s="161"/>
      <c r="D158" s="161"/>
      <c r="E158" s="163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2"/>
      <c r="U158" s="162"/>
    </row>
    <row r="159" spans="1:21" ht="13.5" customHeight="1">
      <c r="A159" s="70"/>
      <c r="B159" s="163"/>
      <c r="C159" s="161"/>
      <c r="D159" s="161"/>
      <c r="E159" s="163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2"/>
      <c r="U159" s="162"/>
    </row>
    <row r="160" spans="1:21" ht="13.5" customHeight="1">
      <c r="A160" s="70"/>
      <c r="B160" s="163"/>
      <c r="C160" s="161"/>
      <c r="D160" s="161"/>
      <c r="E160" s="163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2"/>
      <c r="U160" s="162"/>
    </row>
    <row r="161" spans="1:21" ht="13.5" customHeight="1">
      <c r="A161" s="70"/>
      <c r="B161" s="163"/>
      <c r="C161" s="161"/>
      <c r="D161" s="161"/>
      <c r="E161" s="163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2"/>
      <c r="U161" s="162"/>
    </row>
    <row r="162" spans="1:21" ht="13.5" customHeight="1">
      <c r="A162" s="70"/>
      <c r="B162" s="163"/>
      <c r="C162" s="161"/>
      <c r="D162" s="161"/>
      <c r="E162" s="163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2"/>
      <c r="U162" s="162"/>
    </row>
    <row r="163" spans="1:21" ht="13.5" customHeight="1">
      <c r="A163" s="70"/>
      <c r="B163" s="163"/>
      <c r="C163" s="161"/>
      <c r="D163" s="161"/>
      <c r="E163" s="163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2"/>
      <c r="U163" s="162"/>
    </row>
    <row r="164" spans="1:21" ht="13.5" customHeight="1">
      <c r="A164" s="70"/>
      <c r="B164" s="163"/>
      <c r="C164" s="161"/>
      <c r="D164" s="161"/>
      <c r="E164" s="163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2"/>
      <c r="U164" s="162"/>
    </row>
    <row r="165" spans="1:21" ht="13.5" customHeight="1">
      <c r="A165" s="70"/>
      <c r="B165" s="163"/>
      <c r="C165" s="161"/>
      <c r="D165" s="161"/>
      <c r="E165" s="163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2"/>
      <c r="U165" s="162"/>
    </row>
    <row r="166" spans="1:21" ht="13.5" customHeight="1">
      <c r="A166" s="70"/>
      <c r="B166" s="163"/>
      <c r="C166" s="161"/>
      <c r="D166" s="161"/>
      <c r="E166" s="163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2"/>
      <c r="U166" s="162"/>
    </row>
    <row r="167" spans="1:21" ht="13.5" customHeight="1">
      <c r="A167" s="70"/>
      <c r="B167" s="163"/>
      <c r="C167" s="161"/>
      <c r="D167" s="161"/>
      <c r="E167" s="163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2"/>
      <c r="U167" s="162"/>
    </row>
    <row r="168" spans="1:21" ht="13.5" customHeight="1">
      <c r="A168" s="70"/>
      <c r="B168" s="163"/>
      <c r="C168" s="161"/>
      <c r="D168" s="161"/>
      <c r="E168" s="163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2"/>
      <c r="U168" s="162"/>
    </row>
    <row r="169" spans="1:21" ht="13.5" customHeight="1">
      <c r="A169" s="70"/>
      <c r="B169" s="163"/>
      <c r="C169" s="161"/>
      <c r="D169" s="161"/>
      <c r="E169" s="163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2"/>
      <c r="U169" s="162"/>
    </row>
    <row r="170" spans="1:21" ht="13.5" customHeight="1">
      <c r="A170" s="70"/>
      <c r="B170" s="163"/>
      <c r="C170" s="161"/>
      <c r="D170" s="161"/>
      <c r="E170" s="163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2"/>
      <c r="U170" s="162"/>
    </row>
    <row r="171" spans="1:21" ht="13.5" customHeight="1">
      <c r="A171" s="70"/>
      <c r="B171" s="163"/>
      <c r="C171" s="161"/>
      <c r="D171" s="161"/>
      <c r="E171" s="163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2"/>
      <c r="U171" s="162"/>
    </row>
    <row r="172" spans="1:21" ht="13.5" customHeight="1">
      <c r="A172" s="70"/>
      <c r="B172" s="163"/>
      <c r="C172" s="161"/>
      <c r="D172" s="161"/>
      <c r="E172" s="163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2"/>
      <c r="U172" s="162"/>
    </row>
    <row r="173" spans="1:21" ht="13.5" customHeight="1">
      <c r="A173" s="70"/>
      <c r="B173" s="163"/>
      <c r="C173" s="161"/>
      <c r="D173" s="161"/>
      <c r="E173" s="163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2"/>
      <c r="U173" s="162"/>
    </row>
    <row r="174" spans="1:21" ht="13.5" customHeight="1">
      <c r="A174" s="70"/>
      <c r="B174" s="163"/>
      <c r="C174" s="161"/>
      <c r="D174" s="161"/>
      <c r="E174" s="163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2"/>
      <c r="U174" s="162"/>
    </row>
    <row r="175" spans="1:21" ht="13.5" customHeight="1">
      <c r="A175" s="70"/>
      <c r="B175" s="163"/>
      <c r="C175" s="161"/>
      <c r="D175" s="161"/>
      <c r="E175" s="163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2"/>
      <c r="U175" s="162"/>
    </row>
    <row r="176" spans="1:21" ht="13.5" customHeight="1">
      <c r="A176" s="70"/>
      <c r="B176" s="163"/>
      <c r="C176" s="161"/>
      <c r="D176" s="161"/>
      <c r="E176" s="163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2"/>
      <c r="U176" s="162"/>
    </row>
    <row r="177" spans="1:21" ht="13.5" customHeight="1">
      <c r="A177" s="70"/>
      <c r="B177" s="163"/>
      <c r="C177" s="161"/>
      <c r="D177" s="161"/>
      <c r="E177" s="163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2"/>
      <c r="U177" s="162"/>
    </row>
    <row r="178" spans="1:21" ht="13.5" customHeight="1">
      <c r="A178" s="70"/>
      <c r="B178" s="163"/>
      <c r="C178" s="161"/>
      <c r="D178" s="161"/>
      <c r="E178" s="163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2"/>
      <c r="U178" s="162"/>
    </row>
    <row r="179" spans="1:21" ht="13.5" customHeight="1">
      <c r="A179" s="70"/>
      <c r="B179" s="163"/>
      <c r="C179" s="161"/>
      <c r="D179" s="161"/>
      <c r="E179" s="163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2"/>
      <c r="U179" s="162"/>
    </row>
    <row r="180" spans="1:21" ht="13.5" customHeight="1">
      <c r="A180" s="70"/>
      <c r="B180" s="163"/>
      <c r="C180" s="161"/>
      <c r="D180" s="161"/>
      <c r="E180" s="163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2"/>
      <c r="U180" s="162"/>
    </row>
    <row r="181" spans="1:21" ht="57" customHeight="1">
      <c r="A181" s="171"/>
      <c r="B181" s="163"/>
      <c r="C181" s="159"/>
      <c r="D181" s="161"/>
      <c r="E181" s="163"/>
      <c r="F181" s="159"/>
      <c r="G181" s="161"/>
      <c r="H181" s="163"/>
      <c r="I181" s="159"/>
      <c r="J181" s="161"/>
      <c r="K181" s="163"/>
      <c r="L181" s="159"/>
      <c r="M181" s="161"/>
      <c r="N181" s="163"/>
      <c r="O181" s="159"/>
      <c r="P181" s="161"/>
      <c r="Q181" s="163"/>
      <c r="R181" s="159"/>
      <c r="S181" s="161"/>
      <c r="T181" s="162"/>
      <c r="U181" s="162"/>
    </row>
    <row r="182" spans="1:21" ht="13.5" customHeight="1">
      <c r="A182" s="30"/>
      <c r="B182" s="55"/>
      <c r="C182" s="159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</row>
    <row r="183" spans="1:21" ht="13.5" customHeight="1">
      <c r="A183" s="70"/>
      <c r="B183" s="172"/>
      <c r="C183" s="173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</row>
    <row r="184" spans="7:22" ht="13.5" customHeight="1">
      <c r="G184" s="165"/>
      <c r="H184" s="164"/>
      <c r="I184" s="164"/>
      <c r="J184" s="165"/>
      <c r="K184" s="164"/>
      <c r="L184" s="164"/>
      <c r="M184" s="165"/>
      <c r="N184" s="164"/>
      <c r="O184" s="164"/>
      <c r="P184" s="165"/>
      <c r="Q184" s="164"/>
      <c r="R184" s="164"/>
      <c r="S184" s="165"/>
      <c r="T184" s="70"/>
      <c r="U184" s="70"/>
      <c r="V184" s="29"/>
    </row>
    <row r="185" spans="7:21" ht="13.5" customHeight="1">
      <c r="G185" s="165"/>
      <c r="H185" s="164"/>
      <c r="I185" s="164"/>
      <c r="J185" s="165"/>
      <c r="K185" s="164"/>
      <c r="L185" s="164"/>
      <c r="M185" s="165"/>
      <c r="N185" s="164"/>
      <c r="O185" s="164"/>
      <c r="P185" s="165"/>
      <c r="Q185" s="164"/>
      <c r="R185" s="164"/>
      <c r="S185" s="165"/>
      <c r="T185" s="166"/>
      <c r="U185" s="166"/>
    </row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/>
  <mergeCells count="62">
    <mergeCell ref="A45:A49"/>
    <mergeCell ref="A81:A85"/>
    <mergeCell ref="B81:P81"/>
    <mergeCell ref="K83:M83"/>
    <mergeCell ref="N83:P83"/>
    <mergeCell ref="H82:P82"/>
    <mergeCell ref="G48:G49"/>
    <mergeCell ref="J48:J49"/>
    <mergeCell ref="E47:G47"/>
    <mergeCell ref="E83:G83"/>
    <mergeCell ref="S48:S49"/>
    <mergeCell ref="N47:P47"/>
    <mergeCell ref="P84:P85"/>
    <mergeCell ref="Q81:Q85"/>
    <mergeCell ref="R81:R85"/>
    <mergeCell ref="M84:M85"/>
    <mergeCell ref="H83:J83"/>
    <mergeCell ref="B82:G82"/>
    <mergeCell ref="D84:D85"/>
    <mergeCell ref="G84:G85"/>
    <mergeCell ref="J84:J85"/>
    <mergeCell ref="B83:D83"/>
    <mergeCell ref="P10:P11"/>
    <mergeCell ref="H47:J47"/>
    <mergeCell ref="D48:D49"/>
    <mergeCell ref="B47:D47"/>
    <mergeCell ref="K47:M47"/>
    <mergeCell ref="B46:G46"/>
    <mergeCell ref="H46:S46"/>
    <mergeCell ref="Q47:S47"/>
    <mergeCell ref="M48:M49"/>
    <mergeCell ref="P48:P49"/>
    <mergeCell ref="M155:M156"/>
    <mergeCell ref="A3:S3"/>
    <mergeCell ref="B7:S7"/>
    <mergeCell ref="A7:A11"/>
    <mergeCell ref="B8:G8"/>
    <mergeCell ref="D10:D11"/>
    <mergeCell ref="S10:S11"/>
    <mergeCell ref="G10:G11"/>
    <mergeCell ref="J10:J11"/>
    <mergeCell ref="M10:M11"/>
    <mergeCell ref="G120:G121"/>
    <mergeCell ref="P155:P156"/>
    <mergeCell ref="S155:S156"/>
    <mergeCell ref="B154:D154"/>
    <mergeCell ref="A117:A121"/>
    <mergeCell ref="B119:D119"/>
    <mergeCell ref="D120:D121"/>
    <mergeCell ref="D155:D156"/>
    <mergeCell ref="G155:G156"/>
    <mergeCell ref="J155:J156"/>
    <mergeCell ref="C4:P4"/>
    <mergeCell ref="B117:G118"/>
    <mergeCell ref="E154:G154"/>
    <mergeCell ref="H117:O117"/>
    <mergeCell ref="H118:K118"/>
    <mergeCell ref="L118:M118"/>
    <mergeCell ref="N118:O118"/>
    <mergeCell ref="H119:I119"/>
    <mergeCell ref="J119:K119"/>
    <mergeCell ref="E119:G1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  <rowBreaks count="3" manualBreakCount="3">
    <brk id="42" max="18" man="1"/>
    <brk id="79" max="18" man="1"/>
    <brk id="112" max="18" man="1"/>
  </rowBreaks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4"/>
  <sheetViews>
    <sheetView showGridLines="0" zoomScaleSheetLayoutView="90" workbookViewId="0" topLeftCell="A1">
      <selection activeCell="D224" sqref="D224"/>
    </sheetView>
  </sheetViews>
  <sheetFormatPr defaultColWidth="9.00390625" defaultRowHeight="12.75" outlineLevelRow="1"/>
  <cols>
    <col min="1" max="1" width="3.625" style="78" customWidth="1"/>
    <col min="2" max="2" width="21.625" style="59" customWidth="1"/>
    <col min="3" max="3" width="7.875" style="63" customWidth="1"/>
    <col min="4" max="4" width="8.875" style="79" customWidth="1"/>
    <col min="5" max="5" width="8.125" style="63" customWidth="1"/>
    <col min="6" max="6" width="8.25390625" style="59" customWidth="1"/>
    <col min="7" max="7" width="8.00390625" style="63" customWidth="1"/>
    <col min="8" max="8" width="8.875" style="59" customWidth="1"/>
    <col min="9" max="9" width="8.75390625" style="63" customWidth="1"/>
    <col min="10" max="10" width="8.75390625" style="59" customWidth="1"/>
    <col min="11" max="16384" width="9.125" style="59" customWidth="1"/>
  </cols>
  <sheetData>
    <row r="1" spans="2:5" ht="16.5" customHeight="1">
      <c r="B1" s="175" t="s">
        <v>251</v>
      </c>
      <c r="E1" s="80"/>
    </row>
    <row r="2" spans="1:10" ht="15.75" customHeight="1">
      <c r="A2" s="394" t="s">
        <v>280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2.75">
      <c r="A3" s="81" t="s">
        <v>0</v>
      </c>
      <c r="B3" s="82" t="s">
        <v>1</v>
      </c>
      <c r="C3" s="392">
        <v>4</v>
      </c>
      <c r="D3" s="393"/>
      <c r="E3" s="392">
        <v>10</v>
      </c>
      <c r="F3" s="393"/>
      <c r="G3" s="392">
        <v>13</v>
      </c>
      <c r="H3" s="393"/>
      <c r="I3" s="392">
        <v>21</v>
      </c>
      <c r="J3" s="393"/>
    </row>
    <row r="4" spans="1:10" ht="12.75">
      <c r="A4" s="60" t="s">
        <v>2</v>
      </c>
      <c r="B4" s="83"/>
      <c r="C4" s="64" t="s">
        <v>3</v>
      </c>
      <c r="D4" s="84" t="s">
        <v>4</v>
      </c>
      <c r="E4" s="64" t="s">
        <v>3</v>
      </c>
      <c r="F4" s="85" t="s">
        <v>4</v>
      </c>
      <c r="G4" s="64" t="s">
        <v>3</v>
      </c>
      <c r="H4" s="85" t="s">
        <v>4</v>
      </c>
      <c r="I4" s="64" t="s">
        <v>3</v>
      </c>
      <c r="J4" s="85" t="s">
        <v>4</v>
      </c>
    </row>
    <row r="5" spans="1:10" ht="12.75">
      <c r="A5" s="81"/>
      <c r="B5" s="57" t="s">
        <v>5</v>
      </c>
      <c r="C5" s="58">
        <v>235</v>
      </c>
      <c r="D5" s="61">
        <f>C5*16.1</f>
        <v>3783.5000000000005</v>
      </c>
      <c r="E5" s="58">
        <v>255</v>
      </c>
      <c r="F5" s="61">
        <f>E5*16.1</f>
        <v>4105.5</v>
      </c>
      <c r="G5" s="58">
        <v>250</v>
      </c>
      <c r="H5" s="61">
        <f>G5*16.1</f>
        <v>4025.0000000000005</v>
      </c>
      <c r="I5" s="58">
        <v>250</v>
      </c>
      <c r="J5" s="61">
        <f>I5*16.1</f>
        <v>4025.0000000000005</v>
      </c>
    </row>
    <row r="6" spans="1:10" ht="12.75">
      <c r="A6" s="124">
        <v>1</v>
      </c>
      <c r="B6" s="57" t="s">
        <v>6</v>
      </c>
      <c r="C6" s="58">
        <v>205</v>
      </c>
      <c r="D6" s="61">
        <f>C6*16.1</f>
        <v>3300.5000000000005</v>
      </c>
      <c r="E6" s="58">
        <v>225</v>
      </c>
      <c r="F6" s="61">
        <f>E6*16.1</f>
        <v>3622.5000000000005</v>
      </c>
      <c r="G6" s="58">
        <v>225</v>
      </c>
      <c r="H6" s="61">
        <f>G6*16.1</f>
        <v>3622.5000000000005</v>
      </c>
      <c r="I6" s="58">
        <v>210</v>
      </c>
      <c r="J6" s="61">
        <f>I6*16.1</f>
        <v>3381.0000000000005</v>
      </c>
    </row>
    <row r="7" spans="1:10" ht="15" customHeight="1">
      <c r="A7" s="60"/>
      <c r="B7" s="76" t="s">
        <v>7</v>
      </c>
      <c r="C7" s="77">
        <f aca="true" t="shared" si="0" ref="C7:H7">SUM(C5:C6)</f>
        <v>440</v>
      </c>
      <c r="D7" s="77">
        <f>SUM(D5:D6)</f>
        <v>7084.000000000001</v>
      </c>
      <c r="E7" s="77">
        <f t="shared" si="0"/>
        <v>480</v>
      </c>
      <c r="F7" s="77">
        <f t="shared" si="0"/>
        <v>7728</v>
      </c>
      <c r="G7" s="77">
        <f t="shared" si="0"/>
        <v>475</v>
      </c>
      <c r="H7" s="77">
        <f t="shared" si="0"/>
        <v>7647.500000000001</v>
      </c>
      <c r="I7" s="77">
        <f>SUM(I5:I6)</f>
        <v>460</v>
      </c>
      <c r="J7" s="77">
        <f>SUM(J5:J6)</f>
        <v>7406.000000000001</v>
      </c>
    </row>
    <row r="8" spans="1:10" ht="12.75">
      <c r="A8" s="81"/>
      <c r="B8" s="86" t="s">
        <v>8</v>
      </c>
      <c r="C8" s="65"/>
      <c r="D8" s="87"/>
      <c r="E8" s="65"/>
      <c r="F8" s="88"/>
      <c r="G8" s="65"/>
      <c r="H8" s="88"/>
      <c r="I8" s="65"/>
      <c r="J8" s="88"/>
    </row>
    <row r="9" spans="1:10" ht="12.75">
      <c r="A9" s="124">
        <v>2</v>
      </c>
      <c r="B9" s="57" t="s">
        <v>9</v>
      </c>
      <c r="C9" s="58">
        <v>0</v>
      </c>
      <c r="D9" s="61">
        <f>C9*16.1</f>
        <v>0</v>
      </c>
      <c r="E9" s="58">
        <v>0</v>
      </c>
      <c r="F9" s="61">
        <f>E9*16.1</f>
        <v>0</v>
      </c>
      <c r="G9" s="58">
        <v>0</v>
      </c>
      <c r="H9" s="61">
        <f>G9*16.1</f>
        <v>0</v>
      </c>
      <c r="I9" s="58">
        <v>0</v>
      </c>
      <c r="J9" s="61">
        <f>I9*16.1</f>
        <v>0</v>
      </c>
    </row>
    <row r="10" spans="1:10" ht="12.75">
      <c r="A10" s="56"/>
      <c r="B10" s="57" t="s">
        <v>10</v>
      </c>
      <c r="C10" s="58">
        <v>5</v>
      </c>
      <c r="D10" s="61">
        <f>C10*16.1</f>
        <v>80.5</v>
      </c>
      <c r="E10" s="58">
        <v>5</v>
      </c>
      <c r="F10" s="61">
        <f>E10*16.1</f>
        <v>80.5</v>
      </c>
      <c r="G10" s="58">
        <v>5</v>
      </c>
      <c r="H10" s="61">
        <f>G10*16.1</f>
        <v>80.5</v>
      </c>
      <c r="I10" s="58">
        <v>5</v>
      </c>
      <c r="J10" s="61">
        <f>I10*16.1</f>
        <v>80.5</v>
      </c>
    </row>
    <row r="11" spans="1:10" ht="12.75">
      <c r="A11" s="56"/>
      <c r="B11" s="57" t="s">
        <v>275</v>
      </c>
      <c r="C11" s="58">
        <v>0</v>
      </c>
      <c r="D11" s="61">
        <f>C11*16.1</f>
        <v>0</v>
      </c>
      <c r="E11" s="58">
        <v>0</v>
      </c>
      <c r="F11" s="61">
        <f>E11*16.1</f>
        <v>0</v>
      </c>
      <c r="G11" s="58">
        <v>0</v>
      </c>
      <c r="H11" s="61">
        <f>G11*16.1</f>
        <v>0</v>
      </c>
      <c r="I11" s="58">
        <v>0</v>
      </c>
      <c r="J11" s="61">
        <f>I11*16.1</f>
        <v>0</v>
      </c>
    </row>
    <row r="12" spans="1:10" ht="12.75">
      <c r="A12" s="56"/>
      <c r="B12" s="57" t="s">
        <v>281</v>
      </c>
      <c r="C12" s="58">
        <v>55</v>
      </c>
      <c r="D12" s="61">
        <f>C12*16.1</f>
        <v>885.5000000000001</v>
      </c>
      <c r="E12" s="58">
        <v>65</v>
      </c>
      <c r="F12" s="61">
        <f>E12*16.1</f>
        <v>1046.5</v>
      </c>
      <c r="G12" s="58">
        <v>60</v>
      </c>
      <c r="H12" s="61">
        <f>G12*16.1</f>
        <v>966.0000000000001</v>
      </c>
      <c r="I12" s="58">
        <v>60</v>
      </c>
      <c r="J12" s="61">
        <f>I12*16.1</f>
        <v>966.0000000000001</v>
      </c>
    </row>
    <row r="13" spans="1:10" ht="16.5" customHeight="1">
      <c r="A13" s="60"/>
      <c r="B13" s="76" t="s">
        <v>7</v>
      </c>
      <c r="C13" s="77">
        <f>SUM(C9:C12)</f>
        <v>60</v>
      </c>
      <c r="D13" s="77">
        <f aca="true" t="shared" si="1" ref="D13:J13">SUM(D9:D11)</f>
        <v>80.5</v>
      </c>
      <c r="E13" s="77">
        <f>SUM(E9:E12)</f>
        <v>70</v>
      </c>
      <c r="F13" s="77">
        <f t="shared" si="1"/>
        <v>80.5</v>
      </c>
      <c r="G13" s="77">
        <f>SUM(G9:G12)</f>
        <v>65</v>
      </c>
      <c r="H13" s="77">
        <f t="shared" si="1"/>
        <v>80.5</v>
      </c>
      <c r="I13" s="77">
        <f>SUM(I9:I12)</f>
        <v>65</v>
      </c>
      <c r="J13" s="77">
        <f t="shared" si="1"/>
        <v>80.5</v>
      </c>
    </row>
    <row r="14" spans="1:10" ht="12.75">
      <c r="A14" s="81"/>
      <c r="B14" s="86" t="s">
        <v>260</v>
      </c>
      <c r="C14" s="65"/>
      <c r="D14" s="87"/>
      <c r="E14" s="65"/>
      <c r="F14" s="88"/>
      <c r="G14" s="65"/>
      <c r="H14" s="88"/>
      <c r="I14" s="71"/>
      <c r="J14" s="89"/>
    </row>
    <row r="15" spans="1:10" ht="12.75">
      <c r="A15" s="124">
        <v>3</v>
      </c>
      <c r="B15" s="90" t="str">
        <f>B9</f>
        <v>Ф605</v>
      </c>
      <c r="C15" s="58">
        <f>C9</f>
        <v>0</v>
      </c>
      <c r="D15" s="58">
        <f aca="true" t="shared" si="2" ref="D15:J15">D9</f>
        <v>0</v>
      </c>
      <c r="E15" s="58">
        <f t="shared" si="2"/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</row>
    <row r="16" spans="1:10" ht="12.75">
      <c r="A16" s="56"/>
      <c r="B16" s="90" t="str">
        <f>B10</f>
        <v>Ф615</v>
      </c>
      <c r="C16" s="58">
        <f>C10</f>
        <v>5</v>
      </c>
      <c r="D16" s="61">
        <f>C16*16.1</f>
        <v>80.5</v>
      </c>
      <c r="E16" s="58">
        <f>E10</f>
        <v>5</v>
      </c>
      <c r="F16" s="61">
        <f>E16*16.1</f>
        <v>80.5</v>
      </c>
      <c r="G16" s="58">
        <f>G10</f>
        <v>5</v>
      </c>
      <c r="H16" s="61">
        <f>G16*16.1</f>
        <v>80.5</v>
      </c>
      <c r="I16" s="58">
        <f>I10</f>
        <v>5</v>
      </c>
      <c r="J16" s="61">
        <f>I16*16.1</f>
        <v>80.5</v>
      </c>
    </row>
    <row r="17" spans="1:10" ht="12.75">
      <c r="A17" s="56"/>
      <c r="B17" s="57" t="s">
        <v>275</v>
      </c>
      <c r="C17" s="58">
        <f>C11</f>
        <v>0</v>
      </c>
      <c r="D17" s="61">
        <f>C17*16.1</f>
        <v>0</v>
      </c>
      <c r="E17" s="58">
        <f>E11</f>
        <v>0</v>
      </c>
      <c r="F17" s="61">
        <f>E17*16.1</f>
        <v>0</v>
      </c>
      <c r="G17" s="58">
        <f>G11</f>
        <v>0</v>
      </c>
      <c r="H17" s="61">
        <f>G17*16.1</f>
        <v>0</v>
      </c>
      <c r="I17" s="58">
        <f>I11</f>
        <v>0</v>
      </c>
      <c r="J17" s="61">
        <f>I17*16.1</f>
        <v>0</v>
      </c>
    </row>
    <row r="18" spans="1:10" ht="12.75">
      <c r="A18" s="56"/>
      <c r="B18" s="57" t="s">
        <v>281</v>
      </c>
      <c r="C18" s="58">
        <f>C12</f>
        <v>55</v>
      </c>
      <c r="D18" s="61">
        <f>C18*16.1</f>
        <v>885.5000000000001</v>
      </c>
      <c r="E18" s="58">
        <f>E12</f>
        <v>65</v>
      </c>
      <c r="F18" s="61">
        <f>E18*16.1</f>
        <v>1046.5</v>
      </c>
      <c r="G18" s="58">
        <f>G12</f>
        <v>60</v>
      </c>
      <c r="H18" s="61">
        <f>G18*16.1</f>
        <v>966.0000000000001</v>
      </c>
      <c r="I18" s="58">
        <f>I12</f>
        <v>60</v>
      </c>
      <c r="J18" s="61">
        <f>I18*16.1</f>
        <v>966.0000000000001</v>
      </c>
    </row>
    <row r="19" spans="1:10" ht="16.5" customHeight="1">
      <c r="A19" s="60"/>
      <c r="B19" s="101" t="s">
        <v>7</v>
      </c>
      <c r="C19" s="77">
        <f>SUM(C15:C17)</f>
        <v>5</v>
      </c>
      <c r="D19" s="77">
        <f aca="true" t="shared" si="3" ref="D19:J19">SUM(D15:D17)</f>
        <v>80.5</v>
      </c>
      <c r="E19" s="77">
        <f t="shared" si="3"/>
        <v>5</v>
      </c>
      <c r="F19" s="77">
        <f t="shared" si="3"/>
        <v>80.5</v>
      </c>
      <c r="G19" s="77">
        <f t="shared" si="3"/>
        <v>5</v>
      </c>
      <c r="H19" s="77">
        <f t="shared" si="3"/>
        <v>80.5</v>
      </c>
      <c r="I19" s="77">
        <f t="shared" si="3"/>
        <v>5</v>
      </c>
      <c r="J19" s="77">
        <f t="shared" si="3"/>
        <v>80.5</v>
      </c>
    </row>
    <row r="20" spans="1:10" ht="12.75">
      <c r="A20" s="81"/>
      <c r="B20" s="86" t="s">
        <v>11</v>
      </c>
      <c r="C20" s="65"/>
      <c r="D20" s="87"/>
      <c r="E20" s="65"/>
      <c r="F20" s="88"/>
      <c r="G20" s="65"/>
      <c r="H20" s="88"/>
      <c r="I20" s="71"/>
      <c r="J20" s="89"/>
    </row>
    <row r="21" spans="1:10" ht="12.75">
      <c r="A21" s="56"/>
      <c r="B21" s="57" t="s">
        <v>12</v>
      </c>
      <c r="C21" s="58">
        <v>0</v>
      </c>
      <c r="D21" s="61">
        <f aca="true" t="shared" si="4" ref="D21:F32">C21*16.1</f>
        <v>0</v>
      </c>
      <c r="E21" s="58">
        <v>0</v>
      </c>
      <c r="F21" s="61">
        <f>E21*16.1</f>
        <v>0</v>
      </c>
      <c r="G21" s="58">
        <v>0</v>
      </c>
      <c r="H21" s="61">
        <f aca="true" t="shared" si="5" ref="H21:J32">G21*16.1</f>
        <v>0</v>
      </c>
      <c r="I21" s="58">
        <v>0</v>
      </c>
      <c r="J21" s="61">
        <f t="shared" si="5"/>
        <v>0</v>
      </c>
    </row>
    <row r="22" spans="1:10" ht="12.75">
      <c r="A22" s="56"/>
      <c r="B22" s="57" t="s">
        <v>13</v>
      </c>
      <c r="C22" s="58">
        <v>0</v>
      </c>
      <c r="D22" s="61">
        <f t="shared" si="4"/>
        <v>0</v>
      </c>
      <c r="E22" s="58">
        <v>0</v>
      </c>
      <c r="F22" s="61">
        <f t="shared" si="4"/>
        <v>0</v>
      </c>
      <c r="G22" s="58">
        <v>0</v>
      </c>
      <c r="H22" s="61">
        <f t="shared" si="5"/>
        <v>0</v>
      </c>
      <c r="I22" s="58">
        <v>0</v>
      </c>
      <c r="J22" s="61">
        <f t="shared" si="5"/>
        <v>0</v>
      </c>
    </row>
    <row r="23" spans="1:10" ht="12.75">
      <c r="A23" s="56"/>
      <c r="B23" s="57" t="s">
        <v>14</v>
      </c>
      <c r="C23" s="58">
        <v>0</v>
      </c>
      <c r="D23" s="61">
        <f t="shared" si="4"/>
        <v>0</v>
      </c>
      <c r="E23" s="58">
        <v>0</v>
      </c>
      <c r="F23" s="61">
        <f t="shared" si="4"/>
        <v>0</v>
      </c>
      <c r="G23" s="58">
        <v>0</v>
      </c>
      <c r="H23" s="61">
        <f t="shared" si="5"/>
        <v>0</v>
      </c>
      <c r="I23" s="58">
        <v>0</v>
      </c>
      <c r="J23" s="61">
        <f t="shared" si="5"/>
        <v>0</v>
      </c>
    </row>
    <row r="24" spans="1:10" ht="12.75">
      <c r="A24" s="56"/>
      <c r="B24" s="57" t="s">
        <v>15</v>
      </c>
      <c r="C24" s="58">
        <v>100</v>
      </c>
      <c r="D24" s="61">
        <f t="shared" si="4"/>
        <v>1610.0000000000002</v>
      </c>
      <c r="E24" s="58">
        <v>100</v>
      </c>
      <c r="F24" s="61">
        <f t="shared" si="4"/>
        <v>1610.0000000000002</v>
      </c>
      <c r="G24" s="58">
        <v>100</v>
      </c>
      <c r="H24" s="61">
        <f t="shared" si="5"/>
        <v>1610.0000000000002</v>
      </c>
      <c r="I24" s="58">
        <v>100</v>
      </c>
      <c r="J24" s="61">
        <f t="shared" si="5"/>
        <v>1610.0000000000002</v>
      </c>
    </row>
    <row r="25" spans="1:10" ht="12.75">
      <c r="A25" s="56"/>
      <c r="B25" s="57" t="s">
        <v>16</v>
      </c>
      <c r="C25" s="58">
        <v>100</v>
      </c>
      <c r="D25" s="61">
        <f t="shared" si="4"/>
        <v>1610.0000000000002</v>
      </c>
      <c r="E25" s="58">
        <v>120</v>
      </c>
      <c r="F25" s="61">
        <f t="shared" si="4"/>
        <v>1932.0000000000002</v>
      </c>
      <c r="G25" s="58">
        <v>120</v>
      </c>
      <c r="H25" s="61">
        <f t="shared" si="5"/>
        <v>1932.0000000000002</v>
      </c>
      <c r="I25" s="58">
        <v>100</v>
      </c>
      <c r="J25" s="61">
        <f t="shared" si="5"/>
        <v>1610.0000000000002</v>
      </c>
    </row>
    <row r="26" spans="1:10" ht="12.75">
      <c r="A26" s="124">
        <v>4</v>
      </c>
      <c r="B26" s="57" t="s">
        <v>17</v>
      </c>
      <c r="C26" s="58">
        <v>0</v>
      </c>
      <c r="D26" s="61">
        <f t="shared" si="4"/>
        <v>0</v>
      </c>
      <c r="E26" s="58">
        <v>0</v>
      </c>
      <c r="F26" s="61">
        <f t="shared" si="4"/>
        <v>0</v>
      </c>
      <c r="G26" s="58">
        <v>0</v>
      </c>
      <c r="H26" s="61">
        <f t="shared" si="5"/>
        <v>0</v>
      </c>
      <c r="I26" s="58">
        <v>0</v>
      </c>
      <c r="J26" s="61">
        <f t="shared" si="5"/>
        <v>0</v>
      </c>
    </row>
    <row r="27" spans="1:10" ht="12.75">
      <c r="A27" s="56"/>
      <c r="B27" s="57" t="s">
        <v>18</v>
      </c>
      <c r="C27" s="58">
        <v>0</v>
      </c>
      <c r="D27" s="61">
        <f t="shared" si="4"/>
        <v>0</v>
      </c>
      <c r="E27" s="58">
        <v>5</v>
      </c>
      <c r="F27" s="61">
        <f t="shared" si="4"/>
        <v>80.5</v>
      </c>
      <c r="G27" s="58">
        <v>5</v>
      </c>
      <c r="H27" s="61">
        <f t="shared" si="5"/>
        <v>80.5</v>
      </c>
      <c r="I27" s="58">
        <v>0</v>
      </c>
      <c r="J27" s="61">
        <f t="shared" si="5"/>
        <v>0</v>
      </c>
    </row>
    <row r="28" spans="1:10" ht="12.75">
      <c r="A28" s="56"/>
      <c r="B28" s="57" t="s">
        <v>19</v>
      </c>
      <c r="C28" s="58">
        <v>150</v>
      </c>
      <c r="D28" s="61">
        <f t="shared" si="4"/>
        <v>2415</v>
      </c>
      <c r="E28" s="58">
        <v>180</v>
      </c>
      <c r="F28" s="61">
        <f t="shared" si="4"/>
        <v>2898.0000000000005</v>
      </c>
      <c r="G28" s="58">
        <v>180</v>
      </c>
      <c r="H28" s="61">
        <f t="shared" si="5"/>
        <v>2898.0000000000005</v>
      </c>
      <c r="I28" s="58">
        <v>165</v>
      </c>
      <c r="J28" s="61">
        <f t="shared" si="5"/>
        <v>2656.5000000000005</v>
      </c>
    </row>
    <row r="29" spans="1:10" s="128" customFormat="1" ht="12.75">
      <c r="A29" s="124"/>
      <c r="B29" s="125" t="s">
        <v>169</v>
      </c>
      <c r="C29" s="126">
        <v>30</v>
      </c>
      <c r="D29" s="127">
        <f t="shared" si="4"/>
        <v>483.00000000000006</v>
      </c>
      <c r="E29" s="126">
        <v>5</v>
      </c>
      <c r="F29" s="127">
        <f t="shared" si="4"/>
        <v>80.5</v>
      </c>
      <c r="G29" s="126">
        <v>5</v>
      </c>
      <c r="H29" s="127">
        <f t="shared" si="5"/>
        <v>80.5</v>
      </c>
      <c r="I29" s="126">
        <v>30</v>
      </c>
      <c r="J29" s="127">
        <f t="shared" si="5"/>
        <v>483.00000000000006</v>
      </c>
    </row>
    <row r="30" spans="1:10" ht="12.75">
      <c r="A30" s="56"/>
      <c r="B30" s="57" t="s">
        <v>20</v>
      </c>
      <c r="C30" s="58">
        <v>0</v>
      </c>
      <c r="D30" s="61">
        <f t="shared" si="4"/>
        <v>0</v>
      </c>
      <c r="E30" s="58">
        <v>0</v>
      </c>
      <c r="F30" s="61">
        <f t="shared" si="4"/>
        <v>0</v>
      </c>
      <c r="G30" s="58">
        <v>0</v>
      </c>
      <c r="H30" s="61">
        <f t="shared" si="5"/>
        <v>0</v>
      </c>
      <c r="I30" s="58">
        <v>0</v>
      </c>
      <c r="J30" s="61">
        <f t="shared" si="5"/>
        <v>0</v>
      </c>
    </row>
    <row r="31" spans="1:10" ht="12.75">
      <c r="A31" s="56"/>
      <c r="B31" s="57" t="s">
        <v>21</v>
      </c>
      <c r="C31" s="58">
        <v>0</v>
      </c>
      <c r="D31" s="61">
        <f t="shared" si="4"/>
        <v>0</v>
      </c>
      <c r="E31" s="58">
        <v>0</v>
      </c>
      <c r="F31" s="61">
        <f t="shared" si="4"/>
        <v>0</v>
      </c>
      <c r="G31" s="58">
        <v>0</v>
      </c>
      <c r="H31" s="61">
        <f t="shared" si="5"/>
        <v>0</v>
      </c>
      <c r="I31" s="58">
        <v>0</v>
      </c>
      <c r="J31" s="61">
        <f t="shared" si="5"/>
        <v>0</v>
      </c>
    </row>
    <row r="32" spans="1:10" ht="12.75">
      <c r="A32" s="56"/>
      <c r="B32" s="57" t="s">
        <v>22</v>
      </c>
      <c r="C32" s="58">
        <v>0</v>
      </c>
      <c r="D32" s="61">
        <f t="shared" si="4"/>
        <v>0</v>
      </c>
      <c r="E32" s="58">
        <v>0</v>
      </c>
      <c r="F32" s="61">
        <f t="shared" si="4"/>
        <v>0</v>
      </c>
      <c r="G32" s="58">
        <v>0</v>
      </c>
      <c r="H32" s="61">
        <f t="shared" si="5"/>
        <v>0</v>
      </c>
      <c r="I32" s="58">
        <v>0</v>
      </c>
      <c r="J32" s="61">
        <f t="shared" si="5"/>
        <v>0</v>
      </c>
    </row>
    <row r="33" spans="1:10" ht="12.75">
      <c r="A33" s="56"/>
      <c r="B33" s="57" t="s">
        <v>282</v>
      </c>
      <c r="C33" s="58">
        <v>0</v>
      </c>
      <c r="D33" s="61">
        <f>C33*16.1</f>
        <v>0</v>
      </c>
      <c r="E33" s="58">
        <v>0</v>
      </c>
      <c r="F33" s="61">
        <f>E33*16.1</f>
        <v>0</v>
      </c>
      <c r="G33" s="58">
        <v>0</v>
      </c>
      <c r="H33" s="61">
        <f>G33*16.1</f>
        <v>0</v>
      </c>
      <c r="I33" s="58">
        <v>0</v>
      </c>
      <c r="J33" s="61">
        <f>I33*16.1</f>
        <v>0</v>
      </c>
    </row>
    <row r="34" spans="1:10" ht="15" customHeight="1">
      <c r="A34" s="60"/>
      <c r="B34" s="76" t="s">
        <v>7</v>
      </c>
      <c r="C34" s="77">
        <f aca="true" t="shared" si="6" ref="C34:H34">SUM(C21:C32)</f>
        <v>380</v>
      </c>
      <c r="D34" s="77">
        <f t="shared" si="6"/>
        <v>6118</v>
      </c>
      <c r="E34" s="102">
        <f t="shared" si="6"/>
        <v>410</v>
      </c>
      <c r="F34" s="77">
        <f t="shared" si="6"/>
        <v>6601.000000000001</v>
      </c>
      <c r="G34" s="77">
        <f t="shared" si="6"/>
        <v>410</v>
      </c>
      <c r="H34" s="77">
        <f t="shared" si="6"/>
        <v>6601.000000000001</v>
      </c>
      <c r="I34" s="77">
        <f>SUM(I21:I32)</f>
        <v>395</v>
      </c>
      <c r="J34" s="77">
        <f>SUM(J21:J32)</f>
        <v>6359.500000000001</v>
      </c>
    </row>
    <row r="35" spans="1:10" ht="12.75">
      <c r="A35" s="81"/>
      <c r="B35" s="86" t="s">
        <v>23</v>
      </c>
      <c r="C35" s="65"/>
      <c r="D35" s="87"/>
      <c r="E35" s="65"/>
      <c r="F35" s="88"/>
      <c r="G35" s="65"/>
      <c r="H35" s="88"/>
      <c r="I35" s="71"/>
      <c r="J35" s="89"/>
    </row>
    <row r="36" spans="1:10" ht="12.75">
      <c r="A36" s="56"/>
      <c r="B36" s="57" t="s">
        <v>12</v>
      </c>
      <c r="C36" s="58">
        <f>C21</f>
        <v>0</v>
      </c>
      <c r="D36" s="61">
        <f>C36*16.1</f>
        <v>0</v>
      </c>
      <c r="E36" s="58">
        <f>E21</f>
        <v>0</v>
      </c>
      <c r="F36" s="61">
        <f>E36*16.1</f>
        <v>0</v>
      </c>
      <c r="G36" s="58">
        <f>G21</f>
        <v>0</v>
      </c>
      <c r="H36" s="61">
        <f>G36*16.1</f>
        <v>0</v>
      </c>
      <c r="I36" s="58">
        <f>I21</f>
        <v>0</v>
      </c>
      <c r="J36" s="61">
        <f>I36*16.1</f>
        <v>0</v>
      </c>
    </row>
    <row r="37" spans="1:10" ht="12.75">
      <c r="A37" s="56"/>
      <c r="B37" s="57" t="s">
        <v>15</v>
      </c>
      <c r="C37" s="58">
        <f aca="true" t="shared" si="7" ref="C37:J38">C24</f>
        <v>100</v>
      </c>
      <c r="D37" s="58">
        <f t="shared" si="7"/>
        <v>1610.0000000000002</v>
      </c>
      <c r="E37" s="58">
        <f t="shared" si="7"/>
        <v>100</v>
      </c>
      <c r="F37" s="58">
        <f t="shared" si="7"/>
        <v>1610.0000000000002</v>
      </c>
      <c r="G37" s="58">
        <f t="shared" si="7"/>
        <v>100</v>
      </c>
      <c r="H37" s="58">
        <f t="shared" si="7"/>
        <v>1610.0000000000002</v>
      </c>
      <c r="I37" s="58">
        <f t="shared" si="7"/>
        <v>100</v>
      </c>
      <c r="J37" s="58">
        <f t="shared" si="7"/>
        <v>1610.0000000000002</v>
      </c>
    </row>
    <row r="38" spans="1:10" ht="12.75">
      <c r="A38" s="56"/>
      <c r="B38" s="90" t="s">
        <v>16</v>
      </c>
      <c r="C38" s="58">
        <f t="shared" si="7"/>
        <v>100</v>
      </c>
      <c r="D38" s="58">
        <f t="shared" si="7"/>
        <v>1610.0000000000002</v>
      </c>
      <c r="E38" s="58">
        <f t="shared" si="7"/>
        <v>120</v>
      </c>
      <c r="F38" s="58">
        <f t="shared" si="7"/>
        <v>1932.0000000000002</v>
      </c>
      <c r="G38" s="58">
        <f t="shared" si="7"/>
        <v>120</v>
      </c>
      <c r="H38" s="58">
        <f t="shared" si="7"/>
        <v>1932.0000000000002</v>
      </c>
      <c r="I38" s="58">
        <f t="shared" si="7"/>
        <v>100</v>
      </c>
      <c r="J38" s="58">
        <f t="shared" si="7"/>
        <v>1610.0000000000002</v>
      </c>
    </row>
    <row r="39" spans="1:10" ht="12.75">
      <c r="A39" s="56"/>
      <c r="B39" s="90" t="s">
        <v>18</v>
      </c>
      <c r="C39" s="58">
        <f aca="true" t="shared" si="8" ref="C39:J40">C27</f>
        <v>0</v>
      </c>
      <c r="D39" s="58">
        <f t="shared" si="8"/>
        <v>0</v>
      </c>
      <c r="E39" s="58">
        <f t="shared" si="8"/>
        <v>5</v>
      </c>
      <c r="F39" s="58">
        <f t="shared" si="8"/>
        <v>80.5</v>
      </c>
      <c r="G39" s="58">
        <f t="shared" si="8"/>
        <v>5</v>
      </c>
      <c r="H39" s="58">
        <f t="shared" si="8"/>
        <v>80.5</v>
      </c>
      <c r="I39" s="58">
        <f t="shared" si="8"/>
        <v>0</v>
      </c>
      <c r="J39" s="58">
        <f t="shared" si="8"/>
        <v>0</v>
      </c>
    </row>
    <row r="40" spans="1:10" ht="12.75">
      <c r="A40" s="56"/>
      <c r="B40" s="90" t="s">
        <v>19</v>
      </c>
      <c r="C40" s="58">
        <f t="shared" si="8"/>
        <v>150</v>
      </c>
      <c r="D40" s="58">
        <f t="shared" si="8"/>
        <v>2415</v>
      </c>
      <c r="E40" s="58">
        <f t="shared" si="8"/>
        <v>180</v>
      </c>
      <c r="F40" s="58">
        <f t="shared" si="8"/>
        <v>2898.0000000000005</v>
      </c>
      <c r="G40" s="58">
        <f t="shared" si="8"/>
        <v>180</v>
      </c>
      <c r="H40" s="58">
        <f t="shared" si="8"/>
        <v>2898.0000000000005</v>
      </c>
      <c r="I40" s="58">
        <f t="shared" si="8"/>
        <v>165</v>
      </c>
      <c r="J40" s="58">
        <f t="shared" si="8"/>
        <v>2656.5000000000005</v>
      </c>
    </row>
    <row r="41" spans="1:10" ht="12.75">
      <c r="A41" s="56"/>
      <c r="B41" s="90" t="s">
        <v>21</v>
      </c>
      <c r="C41" s="58">
        <f>C31</f>
        <v>0</v>
      </c>
      <c r="D41" s="58">
        <f aca="true" t="shared" si="9" ref="D41:J42">D31</f>
        <v>0</v>
      </c>
      <c r="E41" s="58">
        <f t="shared" si="9"/>
        <v>0</v>
      </c>
      <c r="F41" s="58">
        <f t="shared" si="9"/>
        <v>0</v>
      </c>
      <c r="G41" s="58">
        <f t="shared" si="9"/>
        <v>0</v>
      </c>
      <c r="H41" s="58">
        <f t="shared" si="9"/>
        <v>0</v>
      </c>
      <c r="I41" s="58">
        <f t="shared" si="9"/>
        <v>0</v>
      </c>
      <c r="J41" s="58">
        <f t="shared" si="9"/>
        <v>0</v>
      </c>
    </row>
    <row r="42" spans="1:10" ht="12.75">
      <c r="A42" s="56"/>
      <c r="B42" s="90" t="s">
        <v>22</v>
      </c>
      <c r="C42" s="58">
        <f>C32</f>
        <v>0</v>
      </c>
      <c r="D42" s="58">
        <f t="shared" si="9"/>
        <v>0</v>
      </c>
      <c r="E42" s="58">
        <f t="shared" si="9"/>
        <v>0</v>
      </c>
      <c r="F42" s="58">
        <f t="shared" si="9"/>
        <v>0</v>
      </c>
      <c r="G42" s="58">
        <f t="shared" si="9"/>
        <v>0</v>
      </c>
      <c r="H42" s="58">
        <f t="shared" si="9"/>
        <v>0</v>
      </c>
      <c r="I42" s="58">
        <f t="shared" si="9"/>
        <v>0</v>
      </c>
      <c r="J42" s="58">
        <f t="shared" si="9"/>
        <v>0</v>
      </c>
    </row>
    <row r="43" spans="1:10" ht="12.75">
      <c r="A43" s="56"/>
      <c r="B43" s="90" t="s">
        <v>13</v>
      </c>
      <c r="C43" s="58">
        <f>C22</f>
        <v>0</v>
      </c>
      <c r="D43" s="58">
        <f aca="true" t="shared" si="10" ref="D43:J43">D22</f>
        <v>0</v>
      </c>
      <c r="E43" s="58">
        <f t="shared" si="10"/>
        <v>0</v>
      </c>
      <c r="F43" s="58">
        <f t="shared" si="10"/>
        <v>0</v>
      </c>
      <c r="G43" s="58">
        <f t="shared" si="10"/>
        <v>0</v>
      </c>
      <c r="H43" s="58">
        <f t="shared" si="10"/>
        <v>0</v>
      </c>
      <c r="I43" s="58">
        <f t="shared" si="10"/>
        <v>0</v>
      </c>
      <c r="J43" s="58">
        <f t="shared" si="10"/>
        <v>0</v>
      </c>
    </row>
    <row r="44" spans="1:10" ht="14.25" customHeight="1">
      <c r="A44" s="60"/>
      <c r="B44" s="101" t="s">
        <v>7</v>
      </c>
      <c r="C44" s="77">
        <f>SUM(C36:C43)</f>
        <v>350</v>
      </c>
      <c r="D44" s="77">
        <f aca="true" t="shared" si="11" ref="D44:J44">SUM(D36:D43)</f>
        <v>5635</v>
      </c>
      <c r="E44" s="77">
        <f t="shared" si="11"/>
        <v>405</v>
      </c>
      <c r="F44" s="77">
        <f t="shared" si="11"/>
        <v>6520.500000000001</v>
      </c>
      <c r="G44" s="77">
        <f t="shared" si="11"/>
        <v>405</v>
      </c>
      <c r="H44" s="77">
        <f t="shared" si="11"/>
        <v>6520.500000000001</v>
      </c>
      <c r="I44" s="77">
        <f t="shared" si="11"/>
        <v>365</v>
      </c>
      <c r="J44" s="77">
        <f t="shared" si="11"/>
        <v>5876.500000000001</v>
      </c>
    </row>
    <row r="45" spans="1:10" ht="12.75">
      <c r="A45" s="81"/>
      <c r="B45" s="86" t="s">
        <v>211</v>
      </c>
      <c r="C45" s="65"/>
      <c r="D45" s="87"/>
      <c r="E45" s="65"/>
      <c r="F45" s="88"/>
      <c r="G45" s="65"/>
      <c r="H45" s="88"/>
      <c r="I45" s="71"/>
      <c r="J45" s="89"/>
    </row>
    <row r="46" spans="1:10" ht="12.75">
      <c r="A46" s="56"/>
      <c r="B46" s="57" t="s">
        <v>12</v>
      </c>
      <c r="C46" s="58">
        <f>C36</f>
        <v>0</v>
      </c>
      <c r="D46" s="61">
        <f>C46*16.1</f>
        <v>0</v>
      </c>
      <c r="E46" s="58">
        <f aca="true" t="shared" si="12" ref="E46:J46">E36</f>
        <v>0</v>
      </c>
      <c r="F46" s="61">
        <f t="shared" si="12"/>
        <v>0</v>
      </c>
      <c r="G46" s="58">
        <f t="shared" si="12"/>
        <v>0</v>
      </c>
      <c r="H46" s="61">
        <f t="shared" si="12"/>
        <v>0</v>
      </c>
      <c r="I46" s="58">
        <f t="shared" si="12"/>
        <v>0</v>
      </c>
      <c r="J46" s="61">
        <f t="shared" si="12"/>
        <v>0</v>
      </c>
    </row>
    <row r="47" spans="1:10" s="128" customFormat="1" ht="12.75">
      <c r="A47" s="124"/>
      <c r="B47" s="125" t="s">
        <v>15</v>
      </c>
      <c r="C47" s="58">
        <f aca="true" t="shared" si="13" ref="C47:C53">C37</f>
        <v>100</v>
      </c>
      <c r="D47" s="61">
        <f>C47*16.1</f>
        <v>1610.0000000000002</v>
      </c>
      <c r="E47" s="58">
        <f aca="true" t="shared" si="14" ref="E47:J53">E37</f>
        <v>100</v>
      </c>
      <c r="F47" s="61">
        <f t="shared" si="14"/>
        <v>1610.0000000000002</v>
      </c>
      <c r="G47" s="58">
        <f t="shared" si="14"/>
        <v>100</v>
      </c>
      <c r="H47" s="61">
        <f t="shared" si="14"/>
        <v>1610.0000000000002</v>
      </c>
      <c r="I47" s="58">
        <f t="shared" si="14"/>
        <v>100</v>
      </c>
      <c r="J47" s="61">
        <f t="shared" si="14"/>
        <v>1610.0000000000002</v>
      </c>
    </row>
    <row r="48" spans="1:10" ht="12.75">
      <c r="A48" s="124">
        <v>6</v>
      </c>
      <c r="B48" s="57" t="str">
        <f>B25</f>
        <v>Ф619</v>
      </c>
      <c r="C48" s="58">
        <f t="shared" si="13"/>
        <v>100</v>
      </c>
      <c r="D48" s="61">
        <f aca="true" t="shared" si="15" ref="D48:D53">C48*16.1</f>
        <v>1610.0000000000002</v>
      </c>
      <c r="E48" s="58">
        <f t="shared" si="14"/>
        <v>120</v>
      </c>
      <c r="F48" s="61">
        <f t="shared" si="14"/>
        <v>1932.0000000000002</v>
      </c>
      <c r="G48" s="58">
        <f t="shared" si="14"/>
        <v>120</v>
      </c>
      <c r="H48" s="61">
        <f t="shared" si="14"/>
        <v>1932.0000000000002</v>
      </c>
      <c r="I48" s="58">
        <f t="shared" si="14"/>
        <v>100</v>
      </c>
      <c r="J48" s="61">
        <f t="shared" si="14"/>
        <v>1610.0000000000002</v>
      </c>
    </row>
    <row r="49" spans="1:10" ht="12.75">
      <c r="A49" s="56"/>
      <c r="B49" s="57" t="s">
        <v>18</v>
      </c>
      <c r="C49" s="58">
        <f t="shared" si="13"/>
        <v>0</v>
      </c>
      <c r="D49" s="61">
        <f t="shared" si="15"/>
        <v>0</v>
      </c>
      <c r="E49" s="58">
        <f t="shared" si="14"/>
        <v>5</v>
      </c>
      <c r="F49" s="61">
        <f t="shared" si="14"/>
        <v>80.5</v>
      </c>
      <c r="G49" s="58">
        <f t="shared" si="14"/>
        <v>5</v>
      </c>
      <c r="H49" s="61">
        <f t="shared" si="14"/>
        <v>80.5</v>
      </c>
      <c r="I49" s="58">
        <f t="shared" si="14"/>
        <v>0</v>
      </c>
      <c r="J49" s="61">
        <f t="shared" si="14"/>
        <v>0</v>
      </c>
    </row>
    <row r="50" spans="1:10" ht="12.75">
      <c r="A50" s="56"/>
      <c r="B50" s="57" t="s">
        <v>19</v>
      </c>
      <c r="C50" s="58">
        <f t="shared" si="13"/>
        <v>150</v>
      </c>
      <c r="D50" s="61">
        <f t="shared" si="15"/>
        <v>2415</v>
      </c>
      <c r="E50" s="58">
        <f t="shared" si="14"/>
        <v>180</v>
      </c>
      <c r="F50" s="61">
        <f t="shared" si="14"/>
        <v>2898.0000000000005</v>
      </c>
      <c r="G50" s="58">
        <f t="shared" si="14"/>
        <v>180</v>
      </c>
      <c r="H50" s="61">
        <f t="shared" si="14"/>
        <v>2898.0000000000005</v>
      </c>
      <c r="I50" s="58">
        <f t="shared" si="14"/>
        <v>165</v>
      </c>
      <c r="J50" s="61">
        <f t="shared" si="14"/>
        <v>2656.5000000000005</v>
      </c>
    </row>
    <row r="51" spans="1:10" ht="12.75">
      <c r="A51" s="56"/>
      <c r="B51" s="57" t="s">
        <v>21</v>
      </c>
      <c r="C51" s="58">
        <f t="shared" si="13"/>
        <v>0</v>
      </c>
      <c r="D51" s="61">
        <f t="shared" si="15"/>
        <v>0</v>
      </c>
      <c r="E51" s="58">
        <f t="shared" si="14"/>
        <v>0</v>
      </c>
      <c r="F51" s="61">
        <f t="shared" si="14"/>
        <v>0</v>
      </c>
      <c r="G51" s="58">
        <f t="shared" si="14"/>
        <v>0</v>
      </c>
      <c r="H51" s="61">
        <f t="shared" si="14"/>
        <v>0</v>
      </c>
      <c r="I51" s="58">
        <f t="shared" si="14"/>
        <v>0</v>
      </c>
      <c r="J51" s="61">
        <f t="shared" si="14"/>
        <v>0</v>
      </c>
    </row>
    <row r="52" spans="1:10" ht="12.75">
      <c r="A52" s="56"/>
      <c r="B52" s="57" t="s">
        <v>22</v>
      </c>
      <c r="C52" s="58">
        <f t="shared" si="13"/>
        <v>0</v>
      </c>
      <c r="D52" s="61">
        <f t="shared" si="15"/>
        <v>0</v>
      </c>
      <c r="E52" s="58">
        <f t="shared" si="14"/>
        <v>0</v>
      </c>
      <c r="F52" s="61">
        <f t="shared" si="14"/>
        <v>0</v>
      </c>
      <c r="G52" s="58">
        <f t="shared" si="14"/>
        <v>0</v>
      </c>
      <c r="H52" s="61">
        <f t="shared" si="14"/>
        <v>0</v>
      </c>
      <c r="I52" s="58">
        <f t="shared" si="14"/>
        <v>0</v>
      </c>
      <c r="J52" s="61">
        <f t="shared" si="14"/>
        <v>0</v>
      </c>
    </row>
    <row r="53" spans="1:10" ht="12.75">
      <c r="A53" s="56"/>
      <c r="B53" s="57" t="s">
        <v>13</v>
      </c>
      <c r="C53" s="58">
        <f t="shared" si="13"/>
        <v>0</v>
      </c>
      <c r="D53" s="61">
        <f t="shared" si="15"/>
        <v>0</v>
      </c>
      <c r="E53" s="58">
        <f t="shared" si="14"/>
        <v>0</v>
      </c>
      <c r="F53" s="61">
        <f t="shared" si="14"/>
        <v>0</v>
      </c>
      <c r="G53" s="58">
        <f t="shared" si="14"/>
        <v>0</v>
      </c>
      <c r="H53" s="61">
        <f t="shared" si="14"/>
        <v>0</v>
      </c>
      <c r="I53" s="58">
        <f t="shared" si="14"/>
        <v>0</v>
      </c>
      <c r="J53" s="61">
        <f t="shared" si="14"/>
        <v>0</v>
      </c>
    </row>
    <row r="54" spans="1:10" ht="14.25" customHeight="1">
      <c r="A54" s="60"/>
      <c r="B54" s="76" t="s">
        <v>7</v>
      </c>
      <c r="C54" s="77">
        <f>SUM(C46:C53)</f>
        <v>350</v>
      </c>
      <c r="D54" s="77">
        <f aca="true" t="shared" si="16" ref="D54:J54">SUM(D46:D53)</f>
        <v>5635</v>
      </c>
      <c r="E54" s="77">
        <f t="shared" si="16"/>
        <v>405</v>
      </c>
      <c r="F54" s="77">
        <f t="shared" si="16"/>
        <v>6520.500000000001</v>
      </c>
      <c r="G54" s="77">
        <f t="shared" si="16"/>
        <v>405</v>
      </c>
      <c r="H54" s="77">
        <f t="shared" si="16"/>
        <v>6520.500000000001</v>
      </c>
      <c r="I54" s="77">
        <f t="shared" si="16"/>
        <v>365</v>
      </c>
      <c r="J54" s="77">
        <f t="shared" si="16"/>
        <v>5876.500000000001</v>
      </c>
    </row>
    <row r="55" spans="1:10" s="128" customFormat="1" ht="21" customHeight="1">
      <c r="A55" s="129">
        <v>7</v>
      </c>
      <c r="B55" s="130" t="s">
        <v>261</v>
      </c>
      <c r="C55" s="131"/>
      <c r="D55" s="132"/>
      <c r="E55" s="131"/>
      <c r="F55" s="133"/>
      <c r="G55" s="131"/>
      <c r="H55" s="133"/>
      <c r="I55" s="134"/>
      <c r="J55" s="135"/>
    </row>
    <row r="56" spans="1:10" ht="18" customHeight="1">
      <c r="A56" s="81"/>
      <c r="B56" s="86" t="s">
        <v>24</v>
      </c>
      <c r="C56" s="65"/>
      <c r="D56" s="87"/>
      <c r="E56" s="65"/>
      <c r="F56" s="88"/>
      <c r="G56" s="65"/>
      <c r="H56" s="88"/>
      <c r="I56" s="71"/>
      <c r="J56" s="89"/>
    </row>
    <row r="57" spans="1:10" ht="18" customHeight="1">
      <c r="A57" s="124">
        <v>8</v>
      </c>
      <c r="B57" s="57" t="s">
        <v>25</v>
      </c>
      <c r="C57" s="58"/>
      <c r="D57" s="91">
        <f>D44/D34</f>
        <v>0.9210526315789473</v>
      </c>
      <c r="E57" s="69"/>
      <c r="F57" s="91">
        <f>F44/F34</f>
        <v>0.9878048780487805</v>
      </c>
      <c r="G57" s="69"/>
      <c r="H57" s="91">
        <f>H44/H34</f>
        <v>0.9878048780487805</v>
      </c>
      <c r="I57" s="69"/>
      <c r="J57" s="91">
        <f>J44/J34</f>
        <v>0.9240506329113924</v>
      </c>
    </row>
    <row r="58" spans="1:10" ht="18" customHeight="1">
      <c r="A58" s="56"/>
      <c r="B58" s="57" t="s">
        <v>26</v>
      </c>
      <c r="C58" s="58"/>
      <c r="D58" s="91">
        <f>D54/D34</f>
        <v>0.9210526315789473</v>
      </c>
      <c r="E58" s="69"/>
      <c r="F58" s="91">
        <f>F54/F34</f>
        <v>0.9878048780487805</v>
      </c>
      <c r="G58" s="69"/>
      <c r="H58" s="91">
        <f>H54/H34</f>
        <v>0.9878048780487805</v>
      </c>
      <c r="I58" s="69"/>
      <c r="J58" s="91">
        <f>J54/J34</f>
        <v>0.9240506329113924</v>
      </c>
    </row>
    <row r="59" spans="1:10" ht="12.75">
      <c r="A59" s="60"/>
      <c r="B59" s="57" t="s">
        <v>147</v>
      </c>
      <c r="C59" s="58"/>
      <c r="D59" s="91">
        <f>D19/D34</f>
        <v>0.013157894736842105</v>
      </c>
      <c r="E59" s="69"/>
      <c r="F59" s="91">
        <f>F19/F34</f>
        <v>0.012195121951219511</v>
      </c>
      <c r="G59" s="69"/>
      <c r="H59" s="91">
        <f>H19/H34</f>
        <v>0.012195121951219511</v>
      </c>
      <c r="I59" s="69"/>
      <c r="J59" s="91">
        <f>J19/J34</f>
        <v>0.012658227848101264</v>
      </c>
    </row>
    <row r="60" spans="1:10" ht="16.5" customHeight="1">
      <c r="A60" s="81" t="s">
        <v>0</v>
      </c>
      <c r="B60" s="82" t="s">
        <v>27</v>
      </c>
      <c r="C60" s="392">
        <v>4</v>
      </c>
      <c r="D60" s="393"/>
      <c r="E60" s="392">
        <v>10</v>
      </c>
      <c r="F60" s="393"/>
      <c r="G60" s="392">
        <v>13</v>
      </c>
      <c r="H60" s="393"/>
      <c r="I60" s="392">
        <v>21</v>
      </c>
      <c r="J60" s="393"/>
    </row>
    <row r="61" spans="1:10" ht="18.75" customHeight="1">
      <c r="A61" s="60" t="s">
        <v>2</v>
      </c>
      <c r="B61" s="83"/>
      <c r="C61" s="64" t="s">
        <v>3</v>
      </c>
      <c r="D61" s="84" t="s">
        <v>4</v>
      </c>
      <c r="E61" s="64" t="s">
        <v>3</v>
      </c>
      <c r="F61" s="85" t="s">
        <v>4</v>
      </c>
      <c r="G61" s="64" t="s">
        <v>3</v>
      </c>
      <c r="H61" s="85" t="s">
        <v>4</v>
      </c>
      <c r="I61" s="64" t="s">
        <v>3</v>
      </c>
      <c r="J61" s="85" t="s">
        <v>4</v>
      </c>
    </row>
    <row r="62" spans="1:10" s="128" customFormat="1" ht="14.25" customHeight="1">
      <c r="A62" s="129"/>
      <c r="B62" s="125" t="s">
        <v>28</v>
      </c>
      <c r="C62" s="126">
        <v>110</v>
      </c>
      <c r="D62" s="127">
        <f>C62*16.1</f>
        <v>1771.0000000000002</v>
      </c>
      <c r="E62" s="126">
        <v>165</v>
      </c>
      <c r="F62" s="127">
        <f>E62*16.1</f>
        <v>2656.5000000000005</v>
      </c>
      <c r="G62" s="126">
        <v>170</v>
      </c>
      <c r="H62" s="127">
        <f>G62*16.1</f>
        <v>2737.0000000000005</v>
      </c>
      <c r="I62" s="126">
        <v>65</v>
      </c>
      <c r="J62" s="127">
        <f>I62*16.1</f>
        <v>1046.5</v>
      </c>
    </row>
    <row r="63" spans="1:10" ht="13.5" customHeight="1">
      <c r="A63" s="56"/>
      <c r="B63" s="57" t="s">
        <v>29</v>
      </c>
      <c r="C63" s="58">
        <v>265</v>
      </c>
      <c r="D63" s="61">
        <f>C63*16.1</f>
        <v>4266.5</v>
      </c>
      <c r="E63" s="58">
        <v>415</v>
      </c>
      <c r="F63" s="61">
        <f>E63*16.1</f>
        <v>6681.500000000001</v>
      </c>
      <c r="G63" s="58">
        <v>365</v>
      </c>
      <c r="H63" s="61">
        <f>G63*16.1</f>
        <v>5876.500000000001</v>
      </c>
      <c r="I63" s="58">
        <v>285</v>
      </c>
      <c r="J63" s="61">
        <f>I63*16.1</f>
        <v>4588.5</v>
      </c>
    </row>
    <row r="64" spans="1:10" ht="13.5" customHeight="1">
      <c r="A64" s="56"/>
      <c r="B64" s="57"/>
      <c r="C64" s="136">
        <f>SUM(C62:C63)</f>
        <v>375</v>
      </c>
      <c r="D64" s="61"/>
      <c r="E64" s="136">
        <f>SUM(E62:E63)</f>
        <v>580</v>
      </c>
      <c r="F64" s="61"/>
      <c r="G64" s="136">
        <f>SUM(G62:G63)</f>
        <v>535</v>
      </c>
      <c r="H64" s="61"/>
      <c r="I64" s="136">
        <f>SUM(I62:I63)</f>
        <v>350</v>
      </c>
      <c r="J64" s="61"/>
    </row>
    <row r="65" spans="1:10" ht="15" customHeight="1">
      <c r="A65" s="56"/>
      <c r="B65" s="57" t="s">
        <v>30</v>
      </c>
      <c r="C65" s="58">
        <v>35</v>
      </c>
      <c r="D65" s="61">
        <f>C65*9.65</f>
        <v>337.75</v>
      </c>
      <c r="E65" s="58">
        <v>45</v>
      </c>
      <c r="F65" s="61">
        <f>E65*9.65</f>
        <v>434.25</v>
      </c>
      <c r="G65" s="58">
        <v>45</v>
      </c>
      <c r="H65" s="61">
        <f>G65*9.65</f>
        <v>434.25</v>
      </c>
      <c r="I65" s="58">
        <v>35</v>
      </c>
      <c r="J65" s="61">
        <f>I65*9.65</f>
        <v>337.75</v>
      </c>
    </row>
    <row r="66" spans="1:10" ht="13.5" customHeight="1">
      <c r="A66" s="56"/>
      <c r="B66" s="57" t="s">
        <v>31</v>
      </c>
      <c r="C66" s="58">
        <v>90</v>
      </c>
      <c r="D66" s="61">
        <f>C66*9.65</f>
        <v>868.5</v>
      </c>
      <c r="E66" s="58">
        <v>110</v>
      </c>
      <c r="F66" s="61">
        <f>E66*9.65</f>
        <v>1061.5</v>
      </c>
      <c r="G66" s="58">
        <v>130</v>
      </c>
      <c r="H66" s="61">
        <f>G66*9.65</f>
        <v>1254.5</v>
      </c>
      <c r="I66" s="58">
        <v>60</v>
      </c>
      <c r="J66" s="61">
        <f>I66*9.65</f>
        <v>579</v>
      </c>
    </row>
    <row r="67" spans="1:10" ht="13.5" customHeight="1">
      <c r="A67" s="56"/>
      <c r="B67" s="57"/>
      <c r="C67" s="136">
        <f>SUM(C65:C66)</f>
        <v>125</v>
      </c>
      <c r="D67" s="61"/>
      <c r="E67" s="136">
        <f>SUM(E65:E66)</f>
        <v>155</v>
      </c>
      <c r="F67" s="61"/>
      <c r="G67" s="136">
        <f>SUM(G65:G66)</f>
        <v>175</v>
      </c>
      <c r="H67" s="61"/>
      <c r="I67" s="136">
        <f>SUM(I65:I66)</f>
        <v>95</v>
      </c>
      <c r="J67" s="61"/>
    </row>
    <row r="68" spans="1:10" ht="17.25" customHeight="1">
      <c r="A68" s="56"/>
      <c r="B68" s="76" t="s">
        <v>32</v>
      </c>
      <c r="C68" s="77">
        <f>C64+C67</f>
        <v>500</v>
      </c>
      <c r="D68" s="77">
        <f>SUM(D62:D66)</f>
        <v>7243.75</v>
      </c>
      <c r="E68" s="77">
        <f>E64+E67</f>
        <v>735</v>
      </c>
      <c r="F68" s="77">
        <f>SUM(F62:F66)</f>
        <v>10833.750000000002</v>
      </c>
      <c r="G68" s="77">
        <f>G64+G67</f>
        <v>710</v>
      </c>
      <c r="H68" s="77">
        <f>SUM(H62:H66)</f>
        <v>10302.250000000002</v>
      </c>
      <c r="I68" s="77">
        <f>I64+I67</f>
        <v>445</v>
      </c>
      <c r="J68" s="77">
        <f>SUM(J62:J66)</f>
        <v>6551.75</v>
      </c>
    </row>
    <row r="69" spans="1:10" ht="12.75">
      <c r="A69" s="56"/>
      <c r="B69" s="57"/>
      <c r="C69" s="69"/>
      <c r="D69" s="69"/>
      <c r="E69" s="69"/>
      <c r="F69" s="69"/>
      <c r="G69" s="69"/>
      <c r="H69" s="69"/>
      <c r="I69" s="69"/>
      <c r="J69" s="69"/>
    </row>
    <row r="70" spans="1:10" ht="13.5" customHeight="1">
      <c r="A70" s="124">
        <v>1</v>
      </c>
      <c r="B70" s="57" t="s">
        <v>33</v>
      </c>
      <c r="C70" s="58">
        <v>205</v>
      </c>
      <c r="D70" s="58">
        <f>C70*16.1</f>
        <v>3300.5000000000005</v>
      </c>
      <c r="E70" s="58">
        <v>245</v>
      </c>
      <c r="F70" s="58">
        <f>E70*16.1</f>
        <v>3944.5000000000005</v>
      </c>
      <c r="G70" s="58">
        <v>240</v>
      </c>
      <c r="H70" s="58">
        <f>G70*16.1</f>
        <v>3864.0000000000005</v>
      </c>
      <c r="I70" s="58">
        <v>165</v>
      </c>
      <c r="J70" s="58">
        <f>I70*16.1</f>
        <v>2656.5000000000005</v>
      </c>
    </row>
    <row r="71" spans="1:10" ht="13.5" customHeight="1">
      <c r="A71" s="56"/>
      <c r="B71" s="57" t="s">
        <v>34</v>
      </c>
      <c r="C71" s="58">
        <v>70</v>
      </c>
      <c r="D71" s="58">
        <f>C71*16.1</f>
        <v>1127</v>
      </c>
      <c r="E71" s="58">
        <v>220</v>
      </c>
      <c r="F71" s="58">
        <f>E71*16.1</f>
        <v>3542.0000000000005</v>
      </c>
      <c r="G71" s="58">
        <v>215</v>
      </c>
      <c r="H71" s="58">
        <f>G71*16.1</f>
        <v>3461.5000000000005</v>
      </c>
      <c r="I71" s="58">
        <v>75</v>
      </c>
      <c r="J71" s="58">
        <f>I71*16.1</f>
        <v>1207.5</v>
      </c>
    </row>
    <row r="72" spans="1:10" ht="13.5" customHeight="1">
      <c r="A72" s="56"/>
      <c r="B72" s="57"/>
      <c r="C72" s="136">
        <f>SUM(C70:C71)</f>
        <v>275</v>
      </c>
      <c r="D72" s="58"/>
      <c r="E72" s="136">
        <f>SUM(E70:E71)</f>
        <v>465</v>
      </c>
      <c r="F72" s="58"/>
      <c r="G72" s="136">
        <f>SUM(G70:G71)</f>
        <v>455</v>
      </c>
      <c r="H72" s="58"/>
      <c r="I72" s="136">
        <f>SUM(I70:I71)</f>
        <v>240</v>
      </c>
      <c r="J72" s="58"/>
    </row>
    <row r="73" spans="1:10" ht="14.25" customHeight="1">
      <c r="A73" s="56"/>
      <c r="B73" s="57" t="s">
        <v>35</v>
      </c>
      <c r="C73" s="58">
        <v>15</v>
      </c>
      <c r="D73" s="58">
        <f>C73*9.65</f>
        <v>144.75</v>
      </c>
      <c r="E73" s="58">
        <v>25</v>
      </c>
      <c r="F73" s="58">
        <f>E73*9.65</f>
        <v>241.25</v>
      </c>
      <c r="G73" s="58">
        <v>25</v>
      </c>
      <c r="H73" s="58">
        <f>G73*9.65</f>
        <v>241.25</v>
      </c>
      <c r="I73" s="58">
        <v>25</v>
      </c>
      <c r="J73" s="58">
        <f>I73*9.65</f>
        <v>241.25</v>
      </c>
    </row>
    <row r="74" spans="1:10" ht="15" customHeight="1">
      <c r="A74" s="56"/>
      <c r="B74" s="57" t="s">
        <v>36</v>
      </c>
      <c r="C74" s="58">
        <v>190</v>
      </c>
      <c r="D74" s="58">
        <f>C74*9.65</f>
        <v>1833.5</v>
      </c>
      <c r="E74" s="58">
        <v>130</v>
      </c>
      <c r="F74" s="58">
        <f>E74*9.65</f>
        <v>1254.5</v>
      </c>
      <c r="G74" s="58">
        <v>140</v>
      </c>
      <c r="H74" s="58">
        <f>G74*9.65</f>
        <v>1351</v>
      </c>
      <c r="I74" s="58">
        <v>70</v>
      </c>
      <c r="J74" s="58">
        <f>I74*9.65</f>
        <v>675.5</v>
      </c>
    </row>
    <row r="75" spans="1:10" ht="15" customHeight="1">
      <c r="A75" s="56"/>
      <c r="B75" s="57"/>
      <c r="C75" s="136">
        <f>SUM(C73:C74)</f>
        <v>205</v>
      </c>
      <c r="D75" s="58"/>
      <c r="E75" s="136">
        <f>SUM(E73:E74)</f>
        <v>155</v>
      </c>
      <c r="F75" s="58"/>
      <c r="G75" s="136">
        <f>SUM(G73:G74)</f>
        <v>165</v>
      </c>
      <c r="H75" s="58"/>
      <c r="I75" s="136">
        <f>SUM(I73:I74)</f>
        <v>95</v>
      </c>
      <c r="J75" s="58"/>
    </row>
    <row r="76" spans="1:10" ht="16.5" customHeight="1">
      <c r="A76" s="56"/>
      <c r="B76" s="76" t="s">
        <v>32</v>
      </c>
      <c r="C76" s="77">
        <f>C72+C75</f>
        <v>480</v>
      </c>
      <c r="D76" s="77">
        <f>SUM(D70:D74)</f>
        <v>6405.75</v>
      </c>
      <c r="E76" s="77">
        <f>E72+E75</f>
        <v>620</v>
      </c>
      <c r="F76" s="77">
        <f>SUM(F70:F74)</f>
        <v>8982.25</v>
      </c>
      <c r="G76" s="77">
        <f>G72+G75</f>
        <v>620</v>
      </c>
      <c r="H76" s="77">
        <f>SUM(H70:H74)</f>
        <v>8917.75</v>
      </c>
      <c r="I76" s="77">
        <f>I72+I75</f>
        <v>335</v>
      </c>
      <c r="J76" s="77">
        <f>SUM(J70:J74)</f>
        <v>4780.75</v>
      </c>
    </row>
    <row r="77" spans="1:10" ht="16.5" customHeight="1">
      <c r="A77" s="60"/>
      <c r="B77" s="76" t="s">
        <v>7</v>
      </c>
      <c r="C77" s="77">
        <f>C68+C76</f>
        <v>980</v>
      </c>
      <c r="D77" s="77">
        <f aca="true" t="shared" si="17" ref="D77:J77">D68+D76</f>
        <v>13649.5</v>
      </c>
      <c r="E77" s="77">
        <f t="shared" si="17"/>
        <v>1355</v>
      </c>
      <c r="F77" s="77">
        <f t="shared" si="17"/>
        <v>19816</v>
      </c>
      <c r="G77" s="77">
        <f t="shared" si="17"/>
        <v>1330</v>
      </c>
      <c r="H77" s="77">
        <f t="shared" si="17"/>
        <v>19220</v>
      </c>
      <c r="I77" s="77">
        <f t="shared" si="17"/>
        <v>780</v>
      </c>
      <c r="J77" s="77">
        <f t="shared" si="17"/>
        <v>11332.5</v>
      </c>
    </row>
    <row r="78" spans="1:10" ht="14.25" customHeight="1">
      <c r="A78" s="81"/>
      <c r="B78" s="86" t="s">
        <v>37</v>
      </c>
      <c r="C78" s="65"/>
      <c r="D78" s="87"/>
      <c r="E78" s="65"/>
      <c r="F78" s="88"/>
      <c r="G78" s="65"/>
      <c r="H78" s="88"/>
      <c r="I78" s="71"/>
      <c r="J78" s="89"/>
    </row>
    <row r="79" spans="1:10" ht="12.75" customHeight="1">
      <c r="A79" s="56"/>
      <c r="B79" s="57" t="s">
        <v>38</v>
      </c>
      <c r="C79" s="58">
        <v>5</v>
      </c>
      <c r="D79" s="61">
        <f>C79*16.1</f>
        <v>80.5</v>
      </c>
      <c r="E79" s="58">
        <v>60</v>
      </c>
      <c r="F79" s="61">
        <f>E79*16.1</f>
        <v>966.0000000000001</v>
      </c>
      <c r="G79" s="58">
        <v>40</v>
      </c>
      <c r="H79" s="61">
        <f>G79*16.1</f>
        <v>644</v>
      </c>
      <c r="I79" s="58">
        <v>20</v>
      </c>
      <c r="J79" s="61">
        <f>I79*16.1</f>
        <v>322</v>
      </c>
    </row>
    <row r="80" spans="1:10" ht="15" customHeight="1">
      <c r="A80" s="124">
        <v>2</v>
      </c>
      <c r="B80" s="57" t="s">
        <v>39</v>
      </c>
      <c r="C80" s="58">
        <v>20</v>
      </c>
      <c r="D80" s="61">
        <f>C80*16.1</f>
        <v>322</v>
      </c>
      <c r="E80" s="58">
        <v>120</v>
      </c>
      <c r="F80" s="61">
        <f>E80*16.1</f>
        <v>1932.0000000000002</v>
      </c>
      <c r="G80" s="58">
        <v>110</v>
      </c>
      <c r="H80" s="61">
        <f>G80*16.1</f>
        <v>1771.0000000000002</v>
      </c>
      <c r="I80" s="58">
        <v>30</v>
      </c>
      <c r="J80" s="61">
        <f>I80*16.1</f>
        <v>483.00000000000006</v>
      </c>
    </row>
    <row r="81" spans="1:10" ht="14.25" customHeight="1">
      <c r="A81" s="56"/>
      <c r="B81" s="57" t="s">
        <v>40</v>
      </c>
      <c r="C81" s="58">
        <v>20</v>
      </c>
      <c r="D81" s="61">
        <f>C81*16.1</f>
        <v>322</v>
      </c>
      <c r="E81" s="58">
        <v>70</v>
      </c>
      <c r="F81" s="61">
        <f>E81*16.1</f>
        <v>1127</v>
      </c>
      <c r="G81" s="58">
        <v>50</v>
      </c>
      <c r="H81" s="61">
        <f>G81*16.1</f>
        <v>805.0000000000001</v>
      </c>
      <c r="I81" s="58">
        <v>35</v>
      </c>
      <c r="J81" s="61">
        <f>I81*16.1</f>
        <v>563.5</v>
      </c>
    </row>
    <row r="82" spans="1:10" ht="15.75" customHeight="1">
      <c r="A82" s="56"/>
      <c r="B82" s="57" t="s">
        <v>148</v>
      </c>
      <c r="C82" s="58">
        <v>0</v>
      </c>
      <c r="D82" s="61">
        <f>C82*16.1</f>
        <v>0</v>
      </c>
      <c r="E82" s="58">
        <v>0</v>
      </c>
      <c r="F82" s="61">
        <f>E82*16.1</f>
        <v>0</v>
      </c>
      <c r="G82" s="58">
        <v>0</v>
      </c>
      <c r="H82" s="61">
        <f>G82*16.1</f>
        <v>0</v>
      </c>
      <c r="I82" s="58">
        <v>0</v>
      </c>
      <c r="J82" s="61">
        <f>I82*16.1</f>
        <v>0</v>
      </c>
    </row>
    <row r="83" spans="1:10" ht="14.25" customHeight="1">
      <c r="A83" s="56"/>
      <c r="B83" s="57" t="s">
        <v>41</v>
      </c>
      <c r="C83" s="58">
        <v>0</v>
      </c>
      <c r="D83" s="61">
        <f>C83*9.65</f>
        <v>0</v>
      </c>
      <c r="E83" s="58">
        <v>0</v>
      </c>
      <c r="F83" s="61">
        <f>E83*9.65</f>
        <v>0</v>
      </c>
      <c r="G83" s="58">
        <v>0</v>
      </c>
      <c r="H83" s="61">
        <f>G83*9.65</f>
        <v>0</v>
      </c>
      <c r="I83" s="58">
        <v>0</v>
      </c>
      <c r="J83" s="61">
        <f>I83*9.65</f>
        <v>0</v>
      </c>
    </row>
    <row r="84" spans="1:10" ht="14.25" customHeight="1">
      <c r="A84" s="56"/>
      <c r="B84" s="57" t="s">
        <v>42</v>
      </c>
      <c r="C84" s="58">
        <v>0</v>
      </c>
      <c r="D84" s="61">
        <f>C84*9.65</f>
        <v>0</v>
      </c>
      <c r="E84" s="58">
        <v>0</v>
      </c>
      <c r="F84" s="61">
        <f>E84*9.65</f>
        <v>0</v>
      </c>
      <c r="G84" s="58">
        <v>0</v>
      </c>
      <c r="H84" s="61">
        <f>G84*9.65</f>
        <v>0</v>
      </c>
      <c r="I84" s="58">
        <v>0</v>
      </c>
      <c r="J84" s="61">
        <f>I84*9.65</f>
        <v>0</v>
      </c>
    </row>
    <row r="85" spans="1:10" ht="15.75" customHeight="1">
      <c r="A85" s="60"/>
      <c r="B85" s="76" t="s">
        <v>7</v>
      </c>
      <c r="C85" s="77">
        <f aca="true" t="shared" si="18" ref="C85:H85">SUM(C79:C84)</f>
        <v>45</v>
      </c>
      <c r="D85" s="77">
        <f t="shared" si="18"/>
        <v>724.5</v>
      </c>
      <c r="E85" s="77">
        <f t="shared" si="18"/>
        <v>250</v>
      </c>
      <c r="F85" s="77">
        <f t="shared" si="18"/>
        <v>4025.0000000000005</v>
      </c>
      <c r="G85" s="77">
        <f t="shared" si="18"/>
        <v>200</v>
      </c>
      <c r="H85" s="77">
        <f t="shared" si="18"/>
        <v>3220</v>
      </c>
      <c r="I85" s="77">
        <f>SUM(I79:I84)</f>
        <v>85</v>
      </c>
      <c r="J85" s="77">
        <f>SUM(J79:J84)</f>
        <v>1368.5</v>
      </c>
    </row>
    <row r="86" spans="1:10" ht="12.75">
      <c r="A86" s="81"/>
      <c r="B86" s="86" t="s">
        <v>260</v>
      </c>
      <c r="C86" s="65"/>
      <c r="D86" s="87"/>
      <c r="E86" s="65"/>
      <c r="F86" s="88"/>
      <c r="G86" s="65"/>
      <c r="H86" s="88"/>
      <c r="I86" s="71"/>
      <c r="J86" s="89"/>
    </row>
    <row r="87" spans="1:10" ht="12.75">
      <c r="A87" s="56"/>
      <c r="B87" s="57" t="s">
        <v>38</v>
      </c>
      <c r="C87" s="58">
        <f>C79</f>
        <v>5</v>
      </c>
      <c r="D87" s="61">
        <f>C87*16.1</f>
        <v>80.5</v>
      </c>
      <c r="E87" s="58">
        <f>E79</f>
        <v>60</v>
      </c>
      <c r="F87" s="61">
        <f>E87*16.1</f>
        <v>966.0000000000001</v>
      </c>
      <c r="G87" s="58">
        <f>G79</f>
        <v>40</v>
      </c>
      <c r="H87" s="61">
        <f>G87*16.1</f>
        <v>644</v>
      </c>
      <c r="I87" s="58">
        <f>I79</f>
        <v>20</v>
      </c>
      <c r="J87" s="61">
        <f>I87*16.1</f>
        <v>322</v>
      </c>
    </row>
    <row r="88" spans="1:10" ht="12.75">
      <c r="A88" s="124">
        <v>3</v>
      </c>
      <c r="B88" s="57" t="s">
        <v>39</v>
      </c>
      <c r="C88" s="58">
        <f>C80</f>
        <v>20</v>
      </c>
      <c r="D88" s="61">
        <f>C88*16.1</f>
        <v>322</v>
      </c>
      <c r="E88" s="58">
        <f>E80</f>
        <v>120</v>
      </c>
      <c r="F88" s="61">
        <f>E88*16.1</f>
        <v>1932.0000000000002</v>
      </c>
      <c r="G88" s="58">
        <f>G80</f>
        <v>110</v>
      </c>
      <c r="H88" s="61">
        <f>G88*16.1</f>
        <v>1771.0000000000002</v>
      </c>
      <c r="I88" s="58">
        <f>I80</f>
        <v>30</v>
      </c>
      <c r="J88" s="61">
        <f>I88*16.1</f>
        <v>483.00000000000006</v>
      </c>
    </row>
    <row r="89" spans="1:10" ht="12.75">
      <c r="A89" s="56"/>
      <c r="B89" s="57" t="s">
        <v>40</v>
      </c>
      <c r="C89" s="58">
        <f>C81</f>
        <v>20</v>
      </c>
      <c r="D89" s="61">
        <f>C89*16.1</f>
        <v>322</v>
      </c>
      <c r="E89" s="58">
        <f>E81</f>
        <v>70</v>
      </c>
      <c r="F89" s="61">
        <f>E89*16.1</f>
        <v>1127</v>
      </c>
      <c r="G89" s="58">
        <f>G81</f>
        <v>50</v>
      </c>
      <c r="H89" s="61">
        <f>G89*16.1</f>
        <v>805.0000000000001</v>
      </c>
      <c r="I89" s="58">
        <f>I81</f>
        <v>35</v>
      </c>
      <c r="J89" s="61">
        <f>I89*16.1</f>
        <v>563.5</v>
      </c>
    </row>
    <row r="90" spans="1:10" ht="12.75">
      <c r="A90" s="56"/>
      <c r="B90" s="57" t="s">
        <v>148</v>
      </c>
      <c r="C90" s="58">
        <f>C82</f>
        <v>0</v>
      </c>
      <c r="D90" s="61">
        <f>C90*16.1</f>
        <v>0</v>
      </c>
      <c r="E90" s="58">
        <f>E82</f>
        <v>0</v>
      </c>
      <c r="F90" s="61">
        <f>E90*16.1</f>
        <v>0</v>
      </c>
      <c r="G90" s="58">
        <f>G82</f>
        <v>0</v>
      </c>
      <c r="H90" s="61">
        <f>G90*16.1</f>
        <v>0</v>
      </c>
      <c r="I90" s="58">
        <f>I82</f>
        <v>0</v>
      </c>
      <c r="J90" s="61">
        <f>I90*16.1</f>
        <v>0</v>
      </c>
    </row>
    <row r="91" spans="1:10" ht="15.75" customHeight="1">
      <c r="A91" s="60"/>
      <c r="B91" s="76" t="s">
        <v>7</v>
      </c>
      <c r="C91" s="77">
        <f>SUM(C87:C90)</f>
        <v>45</v>
      </c>
      <c r="D91" s="77">
        <f aca="true" t="shared" si="19" ref="D91:J91">SUM(D87:D90)</f>
        <v>724.5</v>
      </c>
      <c r="E91" s="77">
        <f t="shared" si="19"/>
        <v>250</v>
      </c>
      <c r="F91" s="77">
        <f t="shared" si="19"/>
        <v>4025.0000000000005</v>
      </c>
      <c r="G91" s="77">
        <f t="shared" si="19"/>
        <v>200</v>
      </c>
      <c r="H91" s="77">
        <f t="shared" si="19"/>
        <v>3220</v>
      </c>
      <c r="I91" s="77">
        <f t="shared" si="19"/>
        <v>85</v>
      </c>
      <c r="J91" s="77">
        <f t="shared" si="19"/>
        <v>1368.5</v>
      </c>
    </row>
    <row r="92" spans="1:10" ht="12.75">
      <c r="A92" s="81"/>
      <c r="B92" s="86" t="s">
        <v>43</v>
      </c>
      <c r="C92" s="65"/>
      <c r="D92" s="87"/>
      <c r="E92" s="65"/>
      <c r="F92" s="88"/>
      <c r="G92" s="65"/>
      <c r="H92" s="88"/>
      <c r="I92" s="71"/>
      <c r="J92" s="89"/>
    </row>
    <row r="93" spans="1:10" ht="12.75">
      <c r="A93" s="56"/>
      <c r="B93" s="57" t="s">
        <v>133</v>
      </c>
      <c r="C93" s="58">
        <v>0</v>
      </c>
      <c r="D93" s="61">
        <f>C93*16.1</f>
        <v>0</v>
      </c>
      <c r="E93" s="58">
        <v>0</v>
      </c>
      <c r="F93" s="61">
        <f>E93*16.1</f>
        <v>0</v>
      </c>
      <c r="G93" s="58">
        <v>0</v>
      </c>
      <c r="H93" s="61">
        <f>G93*16.1</f>
        <v>0</v>
      </c>
      <c r="I93" s="58">
        <v>0</v>
      </c>
      <c r="J93" s="61">
        <f>I93*16.1</f>
        <v>0</v>
      </c>
    </row>
    <row r="94" spans="1:10" ht="12.75">
      <c r="A94" s="56"/>
      <c r="B94" s="57" t="s">
        <v>44</v>
      </c>
      <c r="C94" s="58">
        <v>0</v>
      </c>
      <c r="D94" s="61">
        <f>C94*16.1</f>
        <v>0</v>
      </c>
      <c r="E94" s="58">
        <v>5</v>
      </c>
      <c r="F94" s="61">
        <f>E94*16.1</f>
        <v>80.5</v>
      </c>
      <c r="G94" s="58">
        <v>5</v>
      </c>
      <c r="H94" s="61">
        <f>G94*16.1</f>
        <v>80.5</v>
      </c>
      <c r="I94" s="58">
        <v>5</v>
      </c>
      <c r="J94" s="61">
        <f>I94*16.1</f>
        <v>80.5</v>
      </c>
    </row>
    <row r="95" spans="1:10" ht="12.75">
      <c r="A95" s="56"/>
      <c r="B95" s="57" t="s">
        <v>45</v>
      </c>
      <c r="C95" s="58">
        <v>30</v>
      </c>
      <c r="D95" s="61">
        <f>C95*16.1</f>
        <v>483.00000000000006</v>
      </c>
      <c r="E95" s="58">
        <v>70</v>
      </c>
      <c r="F95" s="61">
        <f aca="true" t="shared" si="20" ref="F95:F123">E95*16.1</f>
        <v>1127</v>
      </c>
      <c r="G95" s="58">
        <v>70</v>
      </c>
      <c r="H95" s="61">
        <f aca="true" t="shared" si="21" ref="H95:J110">G95*16.1</f>
        <v>1127</v>
      </c>
      <c r="I95" s="58">
        <v>20</v>
      </c>
      <c r="J95" s="61">
        <f t="shared" si="21"/>
        <v>322</v>
      </c>
    </row>
    <row r="96" spans="1:10" ht="12.75">
      <c r="A96" s="56"/>
      <c r="B96" s="57" t="s">
        <v>134</v>
      </c>
      <c r="C96" s="58">
        <v>5</v>
      </c>
      <c r="D96" s="61">
        <f aca="true" t="shared" si="22" ref="D96:D123">C96*16.1</f>
        <v>80.5</v>
      </c>
      <c r="E96" s="58">
        <v>5</v>
      </c>
      <c r="F96" s="61">
        <f t="shared" si="20"/>
        <v>80.5</v>
      </c>
      <c r="G96" s="58">
        <v>5</v>
      </c>
      <c r="H96" s="61">
        <f t="shared" si="21"/>
        <v>80.5</v>
      </c>
      <c r="I96" s="58">
        <v>5</v>
      </c>
      <c r="J96" s="61">
        <f t="shared" si="21"/>
        <v>80.5</v>
      </c>
    </row>
    <row r="97" spans="1:10" ht="12.75">
      <c r="A97" s="56"/>
      <c r="B97" s="57" t="s">
        <v>46</v>
      </c>
      <c r="C97" s="58">
        <v>5</v>
      </c>
      <c r="D97" s="61">
        <f t="shared" si="22"/>
        <v>80.5</v>
      </c>
      <c r="E97" s="58">
        <v>5</v>
      </c>
      <c r="F97" s="61">
        <f t="shared" si="20"/>
        <v>80.5</v>
      </c>
      <c r="G97" s="58">
        <v>5</v>
      </c>
      <c r="H97" s="61">
        <f t="shared" si="21"/>
        <v>80.5</v>
      </c>
      <c r="I97" s="58">
        <v>5</v>
      </c>
      <c r="J97" s="61">
        <f t="shared" si="21"/>
        <v>80.5</v>
      </c>
    </row>
    <row r="98" spans="1:10" ht="12.75">
      <c r="A98" s="56"/>
      <c r="B98" s="57" t="s">
        <v>47</v>
      </c>
      <c r="C98" s="58">
        <v>0</v>
      </c>
      <c r="D98" s="61">
        <f t="shared" si="22"/>
        <v>0</v>
      </c>
      <c r="E98" s="58">
        <v>5</v>
      </c>
      <c r="F98" s="61">
        <f t="shared" si="20"/>
        <v>80.5</v>
      </c>
      <c r="G98" s="58">
        <v>10</v>
      </c>
      <c r="H98" s="61">
        <f t="shared" si="21"/>
        <v>161</v>
      </c>
      <c r="I98" s="58">
        <v>0</v>
      </c>
      <c r="J98" s="61">
        <f t="shared" si="21"/>
        <v>0</v>
      </c>
    </row>
    <row r="99" spans="1:10" ht="12.75">
      <c r="A99" s="56"/>
      <c r="B99" s="57" t="s">
        <v>48</v>
      </c>
      <c r="C99" s="58">
        <v>10</v>
      </c>
      <c r="D99" s="61">
        <f t="shared" si="22"/>
        <v>161</v>
      </c>
      <c r="E99" s="58">
        <v>10</v>
      </c>
      <c r="F99" s="61">
        <f t="shared" si="20"/>
        <v>161</v>
      </c>
      <c r="G99" s="58">
        <v>10</v>
      </c>
      <c r="H99" s="61">
        <f t="shared" si="21"/>
        <v>161</v>
      </c>
      <c r="I99" s="58">
        <v>10</v>
      </c>
      <c r="J99" s="61">
        <f t="shared" si="21"/>
        <v>161</v>
      </c>
    </row>
    <row r="100" spans="1:10" ht="12.75">
      <c r="A100" s="56"/>
      <c r="B100" s="57" t="s">
        <v>49</v>
      </c>
      <c r="C100" s="58">
        <v>0</v>
      </c>
      <c r="D100" s="61">
        <f t="shared" si="22"/>
        <v>0</v>
      </c>
      <c r="E100" s="58">
        <v>0</v>
      </c>
      <c r="F100" s="61">
        <f t="shared" si="20"/>
        <v>0</v>
      </c>
      <c r="G100" s="58">
        <v>0</v>
      </c>
      <c r="H100" s="61">
        <f t="shared" si="21"/>
        <v>0</v>
      </c>
      <c r="I100" s="58">
        <v>0</v>
      </c>
      <c r="J100" s="61">
        <f t="shared" si="21"/>
        <v>0</v>
      </c>
    </row>
    <row r="101" spans="1:10" ht="12.75">
      <c r="A101" s="56"/>
      <c r="B101" s="57" t="s">
        <v>50</v>
      </c>
      <c r="C101" s="58">
        <v>50</v>
      </c>
      <c r="D101" s="61">
        <f t="shared" si="22"/>
        <v>805.0000000000001</v>
      </c>
      <c r="E101" s="58">
        <v>80</v>
      </c>
      <c r="F101" s="61">
        <f t="shared" si="20"/>
        <v>1288</v>
      </c>
      <c r="G101" s="58">
        <v>70</v>
      </c>
      <c r="H101" s="61">
        <f t="shared" si="21"/>
        <v>1127</v>
      </c>
      <c r="I101" s="58">
        <v>50</v>
      </c>
      <c r="J101" s="61">
        <f t="shared" si="21"/>
        <v>805.0000000000001</v>
      </c>
    </row>
    <row r="102" spans="1:10" ht="12.75">
      <c r="A102" s="56"/>
      <c r="B102" s="57" t="s">
        <v>51</v>
      </c>
      <c r="C102" s="58">
        <v>25</v>
      </c>
      <c r="D102" s="61">
        <f t="shared" si="22"/>
        <v>402.50000000000006</v>
      </c>
      <c r="E102" s="58">
        <v>25</v>
      </c>
      <c r="F102" s="61">
        <f t="shared" si="20"/>
        <v>402.50000000000006</v>
      </c>
      <c r="G102" s="58">
        <v>25</v>
      </c>
      <c r="H102" s="61">
        <f t="shared" si="21"/>
        <v>402.50000000000006</v>
      </c>
      <c r="I102" s="58">
        <v>25</v>
      </c>
      <c r="J102" s="61">
        <f t="shared" si="21"/>
        <v>402.50000000000006</v>
      </c>
    </row>
    <row r="103" spans="1:10" ht="12.75">
      <c r="A103" s="56"/>
      <c r="B103" s="57" t="s">
        <v>52</v>
      </c>
      <c r="C103" s="58">
        <v>0</v>
      </c>
      <c r="D103" s="61">
        <f t="shared" si="22"/>
        <v>0</v>
      </c>
      <c r="E103" s="58">
        <v>0</v>
      </c>
      <c r="F103" s="61">
        <f t="shared" si="20"/>
        <v>0</v>
      </c>
      <c r="G103" s="58">
        <v>0</v>
      </c>
      <c r="H103" s="61">
        <f t="shared" si="21"/>
        <v>0</v>
      </c>
      <c r="I103" s="58">
        <v>0</v>
      </c>
      <c r="J103" s="61">
        <f t="shared" si="21"/>
        <v>0</v>
      </c>
    </row>
    <row r="104" spans="1:10" ht="12.75">
      <c r="A104" s="56"/>
      <c r="B104" s="57" t="s">
        <v>53</v>
      </c>
      <c r="C104" s="58">
        <v>5</v>
      </c>
      <c r="D104" s="61">
        <f t="shared" si="22"/>
        <v>80.5</v>
      </c>
      <c r="E104" s="58">
        <v>5</v>
      </c>
      <c r="F104" s="61">
        <f t="shared" si="20"/>
        <v>80.5</v>
      </c>
      <c r="G104" s="58">
        <v>5</v>
      </c>
      <c r="H104" s="61">
        <f t="shared" si="21"/>
        <v>80.5</v>
      </c>
      <c r="I104" s="58">
        <v>5</v>
      </c>
      <c r="J104" s="61">
        <f t="shared" si="21"/>
        <v>80.5</v>
      </c>
    </row>
    <row r="105" spans="1:10" ht="12.75">
      <c r="A105" s="56"/>
      <c r="B105" s="57" t="s">
        <v>54</v>
      </c>
      <c r="C105" s="58">
        <v>0</v>
      </c>
      <c r="D105" s="61">
        <f t="shared" si="22"/>
        <v>0</v>
      </c>
      <c r="E105" s="58">
        <v>0</v>
      </c>
      <c r="F105" s="61">
        <f t="shared" si="20"/>
        <v>0</v>
      </c>
      <c r="G105" s="58">
        <v>0</v>
      </c>
      <c r="H105" s="61">
        <f t="shared" si="21"/>
        <v>0</v>
      </c>
      <c r="I105" s="58">
        <v>0</v>
      </c>
      <c r="J105" s="61">
        <f t="shared" si="21"/>
        <v>0</v>
      </c>
    </row>
    <row r="106" spans="1:10" ht="12.75">
      <c r="A106" s="124">
        <v>4</v>
      </c>
      <c r="B106" s="57" t="s">
        <v>55</v>
      </c>
      <c r="C106" s="58">
        <v>5</v>
      </c>
      <c r="D106" s="61">
        <f t="shared" si="22"/>
        <v>80.5</v>
      </c>
      <c r="E106" s="58">
        <v>5</v>
      </c>
      <c r="F106" s="61">
        <f t="shared" si="20"/>
        <v>80.5</v>
      </c>
      <c r="G106" s="58">
        <v>5</v>
      </c>
      <c r="H106" s="61">
        <f t="shared" si="21"/>
        <v>80.5</v>
      </c>
      <c r="I106" s="58">
        <v>5</v>
      </c>
      <c r="J106" s="61">
        <f t="shared" si="21"/>
        <v>80.5</v>
      </c>
    </row>
    <row r="107" spans="1:10" ht="12.75">
      <c r="A107" s="56"/>
      <c r="B107" s="57" t="s">
        <v>56</v>
      </c>
      <c r="C107" s="58">
        <v>0</v>
      </c>
      <c r="D107" s="61">
        <f t="shared" si="22"/>
        <v>0</v>
      </c>
      <c r="E107" s="58">
        <v>0</v>
      </c>
      <c r="F107" s="61">
        <f t="shared" si="20"/>
        <v>0</v>
      </c>
      <c r="G107" s="58">
        <v>0</v>
      </c>
      <c r="H107" s="61">
        <f t="shared" si="21"/>
        <v>0</v>
      </c>
      <c r="I107" s="58">
        <v>0</v>
      </c>
      <c r="J107" s="61">
        <f t="shared" si="21"/>
        <v>0</v>
      </c>
    </row>
    <row r="108" spans="1:10" ht="12.75">
      <c r="A108" s="56"/>
      <c r="B108" s="57" t="s">
        <v>57</v>
      </c>
      <c r="C108" s="58">
        <v>150</v>
      </c>
      <c r="D108" s="61">
        <f t="shared" si="22"/>
        <v>2415</v>
      </c>
      <c r="E108" s="58">
        <v>155</v>
      </c>
      <c r="F108" s="61">
        <f t="shared" si="20"/>
        <v>2495.5</v>
      </c>
      <c r="G108" s="58">
        <v>155</v>
      </c>
      <c r="H108" s="61">
        <f t="shared" si="21"/>
        <v>2495.5</v>
      </c>
      <c r="I108" s="58">
        <v>140</v>
      </c>
      <c r="J108" s="61">
        <f t="shared" si="21"/>
        <v>2254</v>
      </c>
    </row>
    <row r="109" spans="1:10" ht="12.75">
      <c r="A109" s="56"/>
      <c r="B109" s="57" t="s">
        <v>135</v>
      </c>
      <c r="C109" s="58">
        <v>5</v>
      </c>
      <c r="D109" s="61">
        <f t="shared" si="22"/>
        <v>80.5</v>
      </c>
      <c r="E109" s="58">
        <v>15</v>
      </c>
      <c r="F109" s="61">
        <f t="shared" si="20"/>
        <v>241.50000000000003</v>
      </c>
      <c r="G109" s="58">
        <v>15</v>
      </c>
      <c r="H109" s="61">
        <f t="shared" si="21"/>
        <v>241.50000000000003</v>
      </c>
      <c r="I109" s="58">
        <v>5</v>
      </c>
      <c r="J109" s="61">
        <f t="shared" si="21"/>
        <v>80.5</v>
      </c>
    </row>
    <row r="110" spans="1:10" ht="12.75">
      <c r="A110" s="56"/>
      <c r="B110" s="57" t="s">
        <v>58</v>
      </c>
      <c r="C110" s="58">
        <v>50</v>
      </c>
      <c r="D110" s="61">
        <f t="shared" si="22"/>
        <v>805.0000000000001</v>
      </c>
      <c r="E110" s="58">
        <v>60</v>
      </c>
      <c r="F110" s="61">
        <f t="shared" si="20"/>
        <v>966.0000000000001</v>
      </c>
      <c r="G110" s="58">
        <v>55</v>
      </c>
      <c r="H110" s="61">
        <f t="shared" si="21"/>
        <v>885.5000000000001</v>
      </c>
      <c r="I110" s="58">
        <v>30</v>
      </c>
      <c r="J110" s="61">
        <f t="shared" si="21"/>
        <v>483.00000000000006</v>
      </c>
    </row>
    <row r="111" spans="1:10" ht="12.75">
      <c r="A111" s="56"/>
      <c r="B111" s="57" t="s">
        <v>132</v>
      </c>
      <c r="C111" s="58">
        <v>50</v>
      </c>
      <c r="D111" s="61">
        <f t="shared" si="22"/>
        <v>805.0000000000001</v>
      </c>
      <c r="E111" s="58">
        <v>90</v>
      </c>
      <c r="F111" s="61">
        <f t="shared" si="20"/>
        <v>1449.0000000000002</v>
      </c>
      <c r="G111" s="58">
        <v>100</v>
      </c>
      <c r="H111" s="61">
        <f aca="true" t="shared" si="23" ref="H111:J123">G111*16.1</f>
        <v>1610.0000000000002</v>
      </c>
      <c r="I111" s="58">
        <v>20</v>
      </c>
      <c r="J111" s="61">
        <f t="shared" si="23"/>
        <v>322</v>
      </c>
    </row>
    <row r="112" spans="1:10" ht="12.75">
      <c r="A112" s="56"/>
      <c r="B112" s="57" t="s">
        <v>137</v>
      </c>
      <c r="C112" s="58">
        <v>5</v>
      </c>
      <c r="D112" s="61">
        <f t="shared" si="22"/>
        <v>80.5</v>
      </c>
      <c r="E112" s="58">
        <v>5</v>
      </c>
      <c r="F112" s="61">
        <f t="shared" si="20"/>
        <v>80.5</v>
      </c>
      <c r="G112" s="58">
        <v>5</v>
      </c>
      <c r="H112" s="61">
        <f t="shared" si="23"/>
        <v>80.5</v>
      </c>
      <c r="I112" s="58">
        <v>5</v>
      </c>
      <c r="J112" s="61">
        <f t="shared" si="23"/>
        <v>80.5</v>
      </c>
    </row>
    <row r="113" spans="1:10" ht="12.75">
      <c r="A113" s="56"/>
      <c r="B113" s="57" t="s">
        <v>59</v>
      </c>
      <c r="C113" s="58">
        <v>0</v>
      </c>
      <c r="D113" s="61">
        <f t="shared" si="22"/>
        <v>0</v>
      </c>
      <c r="E113" s="58">
        <v>5</v>
      </c>
      <c r="F113" s="61">
        <f t="shared" si="20"/>
        <v>80.5</v>
      </c>
      <c r="G113" s="58">
        <v>5</v>
      </c>
      <c r="H113" s="61">
        <f t="shared" si="23"/>
        <v>80.5</v>
      </c>
      <c r="I113" s="58">
        <v>5</v>
      </c>
      <c r="J113" s="61">
        <f t="shared" si="23"/>
        <v>80.5</v>
      </c>
    </row>
    <row r="114" spans="1:10" ht="12.75">
      <c r="A114" s="56"/>
      <c r="B114" s="57" t="s">
        <v>122</v>
      </c>
      <c r="C114" s="58">
        <v>0</v>
      </c>
      <c r="D114" s="61">
        <f t="shared" si="22"/>
        <v>0</v>
      </c>
      <c r="E114" s="58">
        <v>0</v>
      </c>
      <c r="F114" s="61">
        <f t="shared" si="20"/>
        <v>0</v>
      </c>
      <c r="G114" s="58">
        <v>0</v>
      </c>
      <c r="H114" s="61">
        <f t="shared" si="23"/>
        <v>0</v>
      </c>
      <c r="I114" s="58">
        <v>0</v>
      </c>
      <c r="J114" s="61">
        <f t="shared" si="23"/>
        <v>0</v>
      </c>
    </row>
    <row r="115" spans="1:10" ht="12.75">
      <c r="A115" s="56"/>
      <c r="B115" s="57" t="s">
        <v>60</v>
      </c>
      <c r="C115" s="58">
        <v>5</v>
      </c>
      <c r="D115" s="61">
        <f t="shared" si="22"/>
        <v>80.5</v>
      </c>
      <c r="E115" s="58">
        <v>5</v>
      </c>
      <c r="F115" s="61">
        <f t="shared" si="20"/>
        <v>80.5</v>
      </c>
      <c r="G115" s="58">
        <v>5</v>
      </c>
      <c r="H115" s="61">
        <f t="shared" si="23"/>
        <v>80.5</v>
      </c>
      <c r="I115" s="58">
        <v>5</v>
      </c>
      <c r="J115" s="61">
        <f t="shared" si="23"/>
        <v>80.5</v>
      </c>
    </row>
    <row r="116" spans="1:10" ht="11.25" customHeight="1">
      <c r="A116" s="56"/>
      <c r="B116" s="57" t="s">
        <v>61</v>
      </c>
      <c r="C116" s="58">
        <v>50</v>
      </c>
      <c r="D116" s="61">
        <f t="shared" si="22"/>
        <v>805.0000000000001</v>
      </c>
      <c r="E116" s="58">
        <v>70</v>
      </c>
      <c r="F116" s="61">
        <f t="shared" si="20"/>
        <v>1127</v>
      </c>
      <c r="G116" s="58">
        <v>60</v>
      </c>
      <c r="H116" s="61">
        <f t="shared" si="23"/>
        <v>966.0000000000001</v>
      </c>
      <c r="I116" s="58">
        <v>40</v>
      </c>
      <c r="J116" s="61">
        <f t="shared" si="23"/>
        <v>644</v>
      </c>
    </row>
    <row r="117" spans="1:10" ht="12.75">
      <c r="A117" s="56"/>
      <c r="B117" s="57" t="s">
        <v>62</v>
      </c>
      <c r="C117" s="58">
        <v>0</v>
      </c>
      <c r="D117" s="61">
        <f t="shared" si="22"/>
        <v>0</v>
      </c>
      <c r="E117" s="58">
        <v>0</v>
      </c>
      <c r="F117" s="61">
        <f t="shared" si="20"/>
        <v>0</v>
      </c>
      <c r="G117" s="58">
        <v>0</v>
      </c>
      <c r="H117" s="61">
        <f t="shared" si="23"/>
        <v>0</v>
      </c>
      <c r="I117" s="58">
        <v>0</v>
      </c>
      <c r="J117" s="61">
        <f t="shared" si="23"/>
        <v>0</v>
      </c>
    </row>
    <row r="118" spans="1:10" ht="12.75">
      <c r="A118" s="56"/>
      <c r="B118" s="57" t="s">
        <v>63</v>
      </c>
      <c r="C118" s="58">
        <v>10</v>
      </c>
      <c r="D118" s="61">
        <f t="shared" si="22"/>
        <v>161</v>
      </c>
      <c r="E118" s="58">
        <v>20</v>
      </c>
      <c r="F118" s="61">
        <f t="shared" si="20"/>
        <v>322</v>
      </c>
      <c r="G118" s="58">
        <v>15</v>
      </c>
      <c r="H118" s="61">
        <f t="shared" si="23"/>
        <v>241.50000000000003</v>
      </c>
      <c r="I118" s="58">
        <v>10</v>
      </c>
      <c r="J118" s="61">
        <f t="shared" si="23"/>
        <v>161</v>
      </c>
    </row>
    <row r="119" spans="1:10" s="128" customFormat="1" ht="12.75">
      <c r="A119" s="124"/>
      <c r="B119" s="125" t="s">
        <v>149</v>
      </c>
      <c r="C119" s="126">
        <v>5</v>
      </c>
      <c r="D119" s="127">
        <f t="shared" si="22"/>
        <v>80.5</v>
      </c>
      <c r="E119" s="126">
        <v>5</v>
      </c>
      <c r="F119" s="127">
        <f t="shared" si="20"/>
        <v>80.5</v>
      </c>
      <c r="G119" s="126">
        <v>5</v>
      </c>
      <c r="H119" s="127">
        <f t="shared" si="23"/>
        <v>80.5</v>
      </c>
      <c r="I119" s="126">
        <v>5</v>
      </c>
      <c r="J119" s="127">
        <f t="shared" si="23"/>
        <v>80.5</v>
      </c>
    </row>
    <row r="120" spans="1:10" ht="12" customHeight="1">
      <c r="A120" s="56"/>
      <c r="B120" s="57" t="s">
        <v>64</v>
      </c>
      <c r="C120" s="58">
        <v>5</v>
      </c>
      <c r="D120" s="61">
        <f t="shared" si="22"/>
        <v>80.5</v>
      </c>
      <c r="E120" s="58">
        <v>5</v>
      </c>
      <c r="F120" s="61">
        <f t="shared" si="20"/>
        <v>80.5</v>
      </c>
      <c r="G120" s="58">
        <v>5</v>
      </c>
      <c r="H120" s="61">
        <f t="shared" si="23"/>
        <v>80.5</v>
      </c>
      <c r="I120" s="58">
        <v>5</v>
      </c>
      <c r="J120" s="61">
        <f t="shared" si="23"/>
        <v>80.5</v>
      </c>
    </row>
    <row r="121" spans="1:10" ht="12.75">
      <c r="A121" s="56"/>
      <c r="B121" s="57" t="s">
        <v>65</v>
      </c>
      <c r="C121" s="58">
        <v>5</v>
      </c>
      <c r="D121" s="61">
        <f t="shared" si="22"/>
        <v>80.5</v>
      </c>
      <c r="E121" s="58">
        <v>15</v>
      </c>
      <c r="F121" s="61">
        <f t="shared" si="20"/>
        <v>241.50000000000003</v>
      </c>
      <c r="G121" s="58">
        <v>5</v>
      </c>
      <c r="H121" s="61">
        <f t="shared" si="23"/>
        <v>80.5</v>
      </c>
      <c r="I121" s="58">
        <v>5</v>
      </c>
      <c r="J121" s="61">
        <f t="shared" si="23"/>
        <v>80.5</v>
      </c>
    </row>
    <row r="122" spans="1:10" ht="12.75">
      <c r="A122" s="56"/>
      <c r="B122" s="57" t="s">
        <v>66</v>
      </c>
      <c r="C122" s="58">
        <v>0</v>
      </c>
      <c r="D122" s="61">
        <f t="shared" si="22"/>
        <v>0</v>
      </c>
      <c r="E122" s="58">
        <v>0</v>
      </c>
      <c r="F122" s="61">
        <f t="shared" si="20"/>
        <v>0</v>
      </c>
      <c r="G122" s="58">
        <v>0</v>
      </c>
      <c r="H122" s="61">
        <f t="shared" si="23"/>
        <v>0</v>
      </c>
      <c r="I122" s="58">
        <v>0</v>
      </c>
      <c r="J122" s="61">
        <f t="shared" si="23"/>
        <v>0</v>
      </c>
    </row>
    <row r="123" spans="1:10" ht="12.75" customHeight="1">
      <c r="A123" s="56"/>
      <c r="B123" s="57" t="s">
        <v>67</v>
      </c>
      <c r="C123" s="58">
        <v>130</v>
      </c>
      <c r="D123" s="61">
        <f t="shared" si="22"/>
        <v>2093</v>
      </c>
      <c r="E123" s="58">
        <v>130</v>
      </c>
      <c r="F123" s="61">
        <f t="shared" si="20"/>
        <v>2093</v>
      </c>
      <c r="G123" s="58">
        <v>150</v>
      </c>
      <c r="H123" s="61">
        <f t="shared" si="23"/>
        <v>2415</v>
      </c>
      <c r="I123" s="58">
        <v>100</v>
      </c>
      <c r="J123" s="61">
        <f t="shared" si="23"/>
        <v>1610.0000000000002</v>
      </c>
    </row>
    <row r="124" spans="1:10" ht="15" customHeight="1">
      <c r="A124" s="56"/>
      <c r="B124" s="103" t="s">
        <v>32</v>
      </c>
      <c r="C124" s="77">
        <f>SUM(C93:C123)</f>
        <v>605</v>
      </c>
      <c r="D124" s="77">
        <f aca="true" t="shared" si="24" ref="D124:J124">SUM(D93:D123)</f>
        <v>9740.5</v>
      </c>
      <c r="E124" s="77">
        <f t="shared" si="24"/>
        <v>795</v>
      </c>
      <c r="F124" s="77">
        <f t="shared" si="24"/>
        <v>12799.5</v>
      </c>
      <c r="G124" s="77">
        <f t="shared" si="24"/>
        <v>790</v>
      </c>
      <c r="H124" s="77">
        <f t="shared" si="24"/>
        <v>12719</v>
      </c>
      <c r="I124" s="77">
        <f t="shared" si="24"/>
        <v>505</v>
      </c>
      <c r="J124" s="77">
        <f t="shared" si="24"/>
        <v>8130.5</v>
      </c>
    </row>
    <row r="125" spans="1:10" ht="14.25" customHeight="1">
      <c r="A125" s="56"/>
      <c r="B125" s="83" t="s">
        <v>68</v>
      </c>
      <c r="C125" s="108">
        <v>30</v>
      </c>
      <c r="D125" s="109">
        <f>C125*9.65</f>
        <v>289.5</v>
      </c>
      <c r="E125" s="108">
        <v>10</v>
      </c>
      <c r="F125" s="109">
        <f>E125*9.65</f>
        <v>96.5</v>
      </c>
      <c r="G125" s="108">
        <v>40</v>
      </c>
      <c r="H125" s="109">
        <f>G125*9.65</f>
        <v>386</v>
      </c>
      <c r="I125" s="108">
        <v>20</v>
      </c>
      <c r="J125" s="109">
        <f>I125*9.65</f>
        <v>193</v>
      </c>
    </row>
    <row r="126" spans="1:10" ht="14.25" customHeight="1">
      <c r="A126" s="56"/>
      <c r="B126" s="57" t="s">
        <v>69</v>
      </c>
      <c r="C126" s="58">
        <v>0</v>
      </c>
      <c r="D126" s="61">
        <f aca="true" t="shared" si="25" ref="D126:D133">C126*9.65</f>
        <v>0</v>
      </c>
      <c r="E126" s="58">
        <v>0</v>
      </c>
      <c r="F126" s="61">
        <f aca="true" t="shared" si="26" ref="F126:F133">E126*9.65</f>
        <v>0</v>
      </c>
      <c r="G126" s="58">
        <v>0</v>
      </c>
      <c r="H126" s="61">
        <f aca="true" t="shared" si="27" ref="H126:J133">G126*9.65</f>
        <v>0</v>
      </c>
      <c r="I126" s="58">
        <v>0</v>
      </c>
      <c r="J126" s="61">
        <f t="shared" si="27"/>
        <v>0</v>
      </c>
    </row>
    <row r="127" spans="1:10" ht="15" customHeight="1">
      <c r="A127" s="56"/>
      <c r="B127" s="57" t="s">
        <v>70</v>
      </c>
      <c r="C127" s="58">
        <v>0</v>
      </c>
      <c r="D127" s="61">
        <f t="shared" si="25"/>
        <v>0</v>
      </c>
      <c r="E127" s="58">
        <v>0</v>
      </c>
      <c r="F127" s="61">
        <f t="shared" si="26"/>
        <v>0</v>
      </c>
      <c r="G127" s="58">
        <v>0</v>
      </c>
      <c r="H127" s="61">
        <f t="shared" si="27"/>
        <v>0</v>
      </c>
      <c r="I127" s="58">
        <v>0</v>
      </c>
      <c r="J127" s="61">
        <f t="shared" si="27"/>
        <v>0</v>
      </c>
    </row>
    <row r="128" spans="1:10" ht="14.25" customHeight="1">
      <c r="A128" s="56"/>
      <c r="B128" s="57" t="s">
        <v>71</v>
      </c>
      <c r="C128" s="58">
        <v>60</v>
      </c>
      <c r="D128" s="61">
        <f t="shared" si="25"/>
        <v>579</v>
      </c>
      <c r="E128" s="58">
        <v>100</v>
      </c>
      <c r="F128" s="61">
        <f t="shared" si="26"/>
        <v>965</v>
      </c>
      <c r="G128" s="58">
        <v>90</v>
      </c>
      <c r="H128" s="61">
        <f t="shared" si="27"/>
        <v>868.5</v>
      </c>
      <c r="I128" s="58">
        <v>40</v>
      </c>
      <c r="J128" s="61">
        <f t="shared" si="27"/>
        <v>386</v>
      </c>
    </row>
    <row r="129" spans="1:10" ht="15" customHeight="1">
      <c r="A129" s="56"/>
      <c r="B129" s="57" t="s">
        <v>72</v>
      </c>
      <c r="C129" s="58">
        <v>100</v>
      </c>
      <c r="D129" s="61">
        <f t="shared" si="25"/>
        <v>965</v>
      </c>
      <c r="E129" s="58">
        <v>10</v>
      </c>
      <c r="F129" s="61">
        <f t="shared" si="26"/>
        <v>96.5</v>
      </c>
      <c r="G129" s="58">
        <v>10</v>
      </c>
      <c r="H129" s="61">
        <f t="shared" si="27"/>
        <v>96.5</v>
      </c>
      <c r="I129" s="58">
        <v>10</v>
      </c>
      <c r="J129" s="61">
        <f t="shared" si="27"/>
        <v>96.5</v>
      </c>
    </row>
    <row r="130" spans="1:10" ht="14.25" customHeight="1">
      <c r="A130" s="56"/>
      <c r="B130" s="57" t="s">
        <v>73</v>
      </c>
      <c r="C130" s="58">
        <v>40</v>
      </c>
      <c r="D130" s="61">
        <f t="shared" si="25"/>
        <v>386</v>
      </c>
      <c r="E130" s="58">
        <v>40</v>
      </c>
      <c r="F130" s="61">
        <f t="shared" si="26"/>
        <v>386</v>
      </c>
      <c r="G130" s="58">
        <v>40</v>
      </c>
      <c r="H130" s="61">
        <f t="shared" si="27"/>
        <v>386</v>
      </c>
      <c r="I130" s="58">
        <v>40</v>
      </c>
      <c r="J130" s="61">
        <f t="shared" si="27"/>
        <v>386</v>
      </c>
    </row>
    <row r="131" spans="1:10" ht="15" customHeight="1">
      <c r="A131" s="124">
        <v>5</v>
      </c>
      <c r="B131" s="57" t="s">
        <v>74</v>
      </c>
      <c r="C131" s="58">
        <v>0</v>
      </c>
      <c r="D131" s="61">
        <f t="shared" si="25"/>
        <v>0</v>
      </c>
      <c r="E131" s="58">
        <v>0</v>
      </c>
      <c r="F131" s="61">
        <f t="shared" si="26"/>
        <v>0</v>
      </c>
      <c r="G131" s="58">
        <v>0</v>
      </c>
      <c r="H131" s="61">
        <f t="shared" si="27"/>
        <v>0</v>
      </c>
      <c r="I131" s="58">
        <v>0</v>
      </c>
      <c r="J131" s="61">
        <f t="shared" si="27"/>
        <v>0</v>
      </c>
    </row>
    <row r="132" spans="1:10" ht="15" customHeight="1">
      <c r="A132" s="56"/>
      <c r="B132" s="57" t="s">
        <v>75</v>
      </c>
      <c r="C132" s="58">
        <v>50</v>
      </c>
      <c r="D132" s="61">
        <f t="shared" si="25"/>
        <v>482.5</v>
      </c>
      <c r="E132" s="58">
        <v>80</v>
      </c>
      <c r="F132" s="61">
        <f t="shared" si="26"/>
        <v>772</v>
      </c>
      <c r="G132" s="58">
        <v>90</v>
      </c>
      <c r="H132" s="61">
        <f t="shared" si="27"/>
        <v>868.5</v>
      </c>
      <c r="I132" s="58">
        <v>20</v>
      </c>
      <c r="J132" s="61">
        <f t="shared" si="27"/>
        <v>193</v>
      </c>
    </row>
    <row r="133" spans="1:10" ht="15" customHeight="1">
      <c r="A133" s="56"/>
      <c r="B133" s="57" t="s">
        <v>76</v>
      </c>
      <c r="C133" s="58">
        <v>0</v>
      </c>
      <c r="D133" s="61">
        <f t="shared" si="25"/>
        <v>0</v>
      </c>
      <c r="E133" s="58">
        <v>0</v>
      </c>
      <c r="F133" s="61">
        <f t="shared" si="26"/>
        <v>0</v>
      </c>
      <c r="G133" s="58">
        <v>0</v>
      </c>
      <c r="H133" s="61">
        <f t="shared" si="27"/>
        <v>0</v>
      </c>
      <c r="I133" s="58">
        <v>0</v>
      </c>
      <c r="J133" s="61">
        <f t="shared" si="27"/>
        <v>0</v>
      </c>
    </row>
    <row r="134" spans="1:10" ht="15.75" customHeight="1">
      <c r="A134" s="56"/>
      <c r="B134" s="57" t="s">
        <v>77</v>
      </c>
      <c r="C134" s="58">
        <v>10</v>
      </c>
      <c r="D134" s="61">
        <f>C134*9.65</f>
        <v>96.5</v>
      </c>
      <c r="E134" s="58">
        <v>20</v>
      </c>
      <c r="F134" s="61">
        <f>E134*9.65</f>
        <v>193</v>
      </c>
      <c r="G134" s="58">
        <v>20</v>
      </c>
      <c r="H134" s="61">
        <f>G134*9.65</f>
        <v>193</v>
      </c>
      <c r="I134" s="58">
        <v>20</v>
      </c>
      <c r="J134" s="61">
        <f>I134*9.65</f>
        <v>193</v>
      </c>
    </row>
    <row r="135" spans="1:10" ht="15.75" customHeight="1">
      <c r="A135" s="56"/>
      <c r="B135" s="57" t="s">
        <v>78</v>
      </c>
      <c r="C135" s="58">
        <v>5</v>
      </c>
      <c r="D135" s="61">
        <f>C135*9.65</f>
        <v>48.25</v>
      </c>
      <c r="E135" s="58">
        <v>5</v>
      </c>
      <c r="F135" s="61">
        <f>E135*9.65</f>
        <v>48.25</v>
      </c>
      <c r="G135" s="58">
        <v>5</v>
      </c>
      <c r="H135" s="61">
        <f>G135*9.65</f>
        <v>48.25</v>
      </c>
      <c r="I135" s="58">
        <v>5</v>
      </c>
      <c r="J135" s="61">
        <f>I135*9.65</f>
        <v>48.25</v>
      </c>
    </row>
    <row r="136" spans="1:10" ht="15" customHeight="1">
      <c r="A136" s="56"/>
      <c r="B136" s="57" t="s">
        <v>79</v>
      </c>
      <c r="C136" s="58">
        <v>0</v>
      </c>
      <c r="D136" s="61">
        <f>C136*9.65</f>
        <v>0</v>
      </c>
      <c r="E136" s="58">
        <v>5</v>
      </c>
      <c r="F136" s="61">
        <f>E136*9.65</f>
        <v>48.25</v>
      </c>
      <c r="G136" s="58">
        <v>5</v>
      </c>
      <c r="H136" s="61">
        <f>G136*9.65</f>
        <v>48.25</v>
      </c>
      <c r="I136" s="58">
        <v>5</v>
      </c>
      <c r="J136" s="61">
        <f>I136*9.65</f>
        <v>48.25</v>
      </c>
    </row>
    <row r="137" spans="1:10" ht="14.25" customHeight="1">
      <c r="A137" s="56"/>
      <c r="B137" s="57" t="s">
        <v>80</v>
      </c>
      <c r="C137" s="58">
        <v>30</v>
      </c>
      <c r="D137" s="61">
        <f>C137*9.65</f>
        <v>289.5</v>
      </c>
      <c r="E137" s="58">
        <v>30</v>
      </c>
      <c r="F137" s="61">
        <f>E137*9.65</f>
        <v>289.5</v>
      </c>
      <c r="G137" s="58">
        <v>30</v>
      </c>
      <c r="H137" s="61">
        <f>G137*9.65</f>
        <v>289.5</v>
      </c>
      <c r="I137" s="58">
        <v>30</v>
      </c>
      <c r="J137" s="61">
        <f>I137*9.65</f>
        <v>289.5</v>
      </c>
    </row>
    <row r="138" spans="1:10" ht="16.5" customHeight="1">
      <c r="A138" s="56"/>
      <c r="B138" s="57" t="s">
        <v>81</v>
      </c>
      <c r="C138" s="58">
        <v>5</v>
      </c>
      <c r="D138" s="61">
        <f>C138*9.65</f>
        <v>48.25</v>
      </c>
      <c r="E138" s="58">
        <v>10</v>
      </c>
      <c r="F138" s="61">
        <f>E138*9.65</f>
        <v>96.5</v>
      </c>
      <c r="G138" s="58">
        <v>10</v>
      </c>
      <c r="H138" s="61">
        <f>G138*9.65</f>
        <v>96.5</v>
      </c>
      <c r="I138" s="58">
        <v>0</v>
      </c>
      <c r="J138" s="61">
        <f>I138*9.65</f>
        <v>0</v>
      </c>
    </row>
    <row r="139" spans="1:10" ht="15.75" customHeight="1">
      <c r="A139" s="56"/>
      <c r="B139" s="76" t="s">
        <v>32</v>
      </c>
      <c r="C139" s="77">
        <f>SUM(C125:C138)</f>
        <v>330</v>
      </c>
      <c r="D139" s="77">
        <f>SUM(D125:D138)</f>
        <v>3184.5</v>
      </c>
      <c r="E139" s="77">
        <f aca="true" t="shared" si="28" ref="E139:J139">SUM(E125:E138)</f>
        <v>310</v>
      </c>
      <c r="F139" s="77">
        <f t="shared" si="28"/>
        <v>2991.5</v>
      </c>
      <c r="G139" s="77">
        <f t="shared" si="28"/>
        <v>340</v>
      </c>
      <c r="H139" s="77">
        <f t="shared" si="28"/>
        <v>3281</v>
      </c>
      <c r="I139" s="77">
        <f t="shared" si="28"/>
        <v>190</v>
      </c>
      <c r="J139" s="77">
        <f t="shared" si="28"/>
        <v>1833.5</v>
      </c>
    </row>
    <row r="140" spans="1:10" ht="16.5" customHeight="1">
      <c r="A140" s="60"/>
      <c r="B140" s="76" t="s">
        <v>7</v>
      </c>
      <c r="C140" s="77">
        <f aca="true" t="shared" si="29" ref="C140:J140">SUM(C124,C139)</f>
        <v>935</v>
      </c>
      <c r="D140" s="77">
        <f t="shared" si="29"/>
        <v>12925</v>
      </c>
      <c r="E140" s="77">
        <f t="shared" si="29"/>
        <v>1105</v>
      </c>
      <c r="F140" s="77">
        <f t="shared" si="29"/>
        <v>15791</v>
      </c>
      <c r="G140" s="77">
        <f t="shared" si="29"/>
        <v>1130</v>
      </c>
      <c r="H140" s="77">
        <f t="shared" si="29"/>
        <v>16000</v>
      </c>
      <c r="I140" s="77">
        <f t="shared" si="29"/>
        <v>695</v>
      </c>
      <c r="J140" s="77">
        <f t="shared" si="29"/>
        <v>9964</v>
      </c>
    </row>
    <row r="141" spans="1:10" ht="14.25" customHeight="1">
      <c r="A141" s="81"/>
      <c r="B141" s="86" t="s">
        <v>186</v>
      </c>
      <c r="C141" s="65"/>
      <c r="D141" s="87"/>
      <c r="E141" s="65"/>
      <c r="F141" s="88"/>
      <c r="G141" s="65"/>
      <c r="H141" s="88"/>
      <c r="I141" s="71"/>
      <c r="J141" s="89"/>
    </row>
    <row r="142" spans="1:10" ht="16.5" customHeight="1">
      <c r="A142" s="56"/>
      <c r="B142" s="57" t="s">
        <v>53</v>
      </c>
      <c r="C142" s="58">
        <f>C104</f>
        <v>5</v>
      </c>
      <c r="D142" s="61">
        <f aca="true" t="shared" si="30" ref="D142:D147">C142*16.1</f>
        <v>80.5</v>
      </c>
      <c r="E142" s="58">
        <f>E104</f>
        <v>5</v>
      </c>
      <c r="F142" s="61">
        <f aca="true" t="shared" si="31" ref="F142:F147">E142*16.1</f>
        <v>80.5</v>
      </c>
      <c r="G142" s="58">
        <f>G104</f>
        <v>5</v>
      </c>
      <c r="H142" s="61">
        <f aca="true" t="shared" si="32" ref="H142:J147">G142*16.1</f>
        <v>80.5</v>
      </c>
      <c r="I142" s="58">
        <f>I104</f>
        <v>5</v>
      </c>
      <c r="J142" s="61">
        <f t="shared" si="32"/>
        <v>80.5</v>
      </c>
    </row>
    <row r="143" spans="1:10" ht="15.75" customHeight="1">
      <c r="A143" s="56"/>
      <c r="B143" s="57" t="s">
        <v>46</v>
      </c>
      <c r="C143" s="58">
        <f>C97</f>
        <v>5</v>
      </c>
      <c r="D143" s="61">
        <f t="shared" si="30"/>
        <v>80.5</v>
      </c>
      <c r="E143" s="58">
        <f>E97</f>
        <v>5</v>
      </c>
      <c r="F143" s="61">
        <f t="shared" si="31"/>
        <v>80.5</v>
      </c>
      <c r="G143" s="58">
        <f>G97</f>
        <v>5</v>
      </c>
      <c r="H143" s="61">
        <f t="shared" si="32"/>
        <v>80.5</v>
      </c>
      <c r="I143" s="58">
        <f>I97</f>
        <v>5</v>
      </c>
      <c r="J143" s="61">
        <f t="shared" si="32"/>
        <v>80.5</v>
      </c>
    </row>
    <row r="144" spans="1:10" s="128" customFormat="1" ht="15" customHeight="1">
      <c r="A144" s="124"/>
      <c r="B144" s="125" t="s">
        <v>58</v>
      </c>
      <c r="C144" s="58">
        <f>C110</f>
        <v>50</v>
      </c>
      <c r="D144" s="61">
        <f t="shared" si="30"/>
        <v>805.0000000000001</v>
      </c>
      <c r="E144" s="58">
        <f>E110</f>
        <v>60</v>
      </c>
      <c r="F144" s="61">
        <f t="shared" si="31"/>
        <v>966.0000000000001</v>
      </c>
      <c r="G144" s="58">
        <f>G110</f>
        <v>55</v>
      </c>
      <c r="H144" s="61">
        <f t="shared" si="32"/>
        <v>885.5000000000001</v>
      </c>
      <c r="I144" s="58">
        <f>I110</f>
        <v>30</v>
      </c>
      <c r="J144" s="61">
        <f t="shared" si="32"/>
        <v>483.00000000000006</v>
      </c>
    </row>
    <row r="145" spans="1:10" ht="15.75" customHeight="1">
      <c r="A145" s="124">
        <v>6</v>
      </c>
      <c r="B145" s="57" t="s">
        <v>61</v>
      </c>
      <c r="C145" s="58">
        <f>C116</f>
        <v>50</v>
      </c>
      <c r="D145" s="61">
        <f t="shared" si="30"/>
        <v>805.0000000000001</v>
      </c>
      <c r="E145" s="58">
        <f>E116</f>
        <v>70</v>
      </c>
      <c r="F145" s="61">
        <f t="shared" si="31"/>
        <v>1127</v>
      </c>
      <c r="G145" s="58">
        <f>G116</f>
        <v>60</v>
      </c>
      <c r="H145" s="61">
        <f t="shared" si="32"/>
        <v>966.0000000000001</v>
      </c>
      <c r="I145" s="58">
        <f>I116</f>
        <v>40</v>
      </c>
      <c r="J145" s="61">
        <f t="shared" si="32"/>
        <v>644</v>
      </c>
    </row>
    <row r="146" spans="1:10" ht="15.75" customHeight="1">
      <c r="A146" s="56"/>
      <c r="B146" s="57" t="s">
        <v>150</v>
      </c>
      <c r="C146" s="58">
        <f>C111</f>
        <v>50</v>
      </c>
      <c r="D146" s="61">
        <f t="shared" si="30"/>
        <v>805.0000000000001</v>
      </c>
      <c r="E146" s="58">
        <f>E111</f>
        <v>90</v>
      </c>
      <c r="F146" s="61">
        <f t="shared" si="31"/>
        <v>1449.0000000000002</v>
      </c>
      <c r="G146" s="58">
        <f>G111</f>
        <v>100</v>
      </c>
      <c r="H146" s="61">
        <f t="shared" si="32"/>
        <v>1610.0000000000002</v>
      </c>
      <c r="I146" s="58">
        <f>I111</f>
        <v>20</v>
      </c>
      <c r="J146" s="61">
        <f t="shared" si="32"/>
        <v>322</v>
      </c>
    </row>
    <row r="147" spans="1:10" ht="15.75" customHeight="1">
      <c r="A147" s="56"/>
      <c r="B147" s="57" t="s">
        <v>151</v>
      </c>
      <c r="C147" s="58">
        <f>C123</f>
        <v>130</v>
      </c>
      <c r="D147" s="61">
        <f t="shared" si="30"/>
        <v>2093</v>
      </c>
      <c r="E147" s="58">
        <f>E123</f>
        <v>130</v>
      </c>
      <c r="F147" s="61">
        <f t="shared" si="31"/>
        <v>2093</v>
      </c>
      <c r="G147" s="58">
        <f>G123</f>
        <v>150</v>
      </c>
      <c r="H147" s="61">
        <f t="shared" si="32"/>
        <v>2415</v>
      </c>
      <c r="I147" s="58">
        <f>I123</f>
        <v>100</v>
      </c>
      <c r="J147" s="61">
        <f t="shared" si="32"/>
        <v>1610.0000000000002</v>
      </c>
    </row>
    <row r="148" spans="1:10" ht="16.5" customHeight="1">
      <c r="A148" s="56"/>
      <c r="B148" s="57" t="s">
        <v>152</v>
      </c>
      <c r="C148" s="58">
        <f>C103</f>
        <v>0</v>
      </c>
      <c r="D148" s="61">
        <f>C148*16.1</f>
        <v>0</v>
      </c>
      <c r="E148" s="58">
        <f>E103</f>
        <v>0</v>
      </c>
      <c r="F148" s="61">
        <f>E148*16.1</f>
        <v>0</v>
      </c>
      <c r="G148" s="58">
        <f>G103</f>
        <v>0</v>
      </c>
      <c r="H148" s="61">
        <f>G148*16.1</f>
        <v>0</v>
      </c>
      <c r="I148" s="58">
        <f>I103</f>
        <v>0</v>
      </c>
      <c r="J148" s="61">
        <f>I148*16.1</f>
        <v>0</v>
      </c>
    </row>
    <row r="149" spans="1:10" ht="16.5" customHeight="1">
      <c r="A149" s="56"/>
      <c r="B149" s="57" t="s">
        <v>153</v>
      </c>
      <c r="C149" s="58">
        <f>C100</f>
        <v>0</v>
      </c>
      <c r="D149" s="61">
        <f>C149*16.1</f>
        <v>0</v>
      </c>
      <c r="E149" s="58">
        <f>E100</f>
        <v>0</v>
      </c>
      <c r="F149" s="61">
        <f>E149*16.1</f>
        <v>0</v>
      </c>
      <c r="G149" s="58">
        <f>G100</f>
        <v>0</v>
      </c>
      <c r="H149" s="61">
        <f>G149*16.1</f>
        <v>0</v>
      </c>
      <c r="I149" s="58">
        <f>I100</f>
        <v>0</v>
      </c>
      <c r="J149" s="61">
        <f>I149*16.1</f>
        <v>0</v>
      </c>
    </row>
    <row r="150" spans="1:10" ht="17.25" customHeight="1">
      <c r="A150" s="56"/>
      <c r="B150" s="57" t="s">
        <v>71</v>
      </c>
      <c r="C150" s="58">
        <f>C128</f>
        <v>60</v>
      </c>
      <c r="D150" s="61">
        <f>C150*9.65</f>
        <v>579</v>
      </c>
      <c r="E150" s="58">
        <f>E128</f>
        <v>100</v>
      </c>
      <c r="F150" s="61">
        <f>E150*9.65</f>
        <v>965</v>
      </c>
      <c r="G150" s="58">
        <f>G128</f>
        <v>90</v>
      </c>
      <c r="H150" s="61">
        <f aca="true" t="shared" si="33" ref="H150:J151">G150*9.65</f>
        <v>868.5</v>
      </c>
      <c r="I150" s="58">
        <f>I128</f>
        <v>40</v>
      </c>
      <c r="J150" s="61">
        <f t="shared" si="33"/>
        <v>386</v>
      </c>
    </row>
    <row r="151" spans="1:10" ht="17.25" customHeight="1">
      <c r="A151" s="56"/>
      <c r="B151" s="57" t="s">
        <v>166</v>
      </c>
      <c r="C151" s="58">
        <f>C129</f>
        <v>100</v>
      </c>
      <c r="D151" s="61">
        <f>C151*9.65</f>
        <v>965</v>
      </c>
      <c r="E151" s="58">
        <f>E129</f>
        <v>10</v>
      </c>
      <c r="F151" s="61">
        <f>E151*9.65</f>
        <v>96.5</v>
      </c>
      <c r="G151" s="58">
        <f>G129</f>
        <v>10</v>
      </c>
      <c r="H151" s="61">
        <f t="shared" si="33"/>
        <v>96.5</v>
      </c>
      <c r="I151" s="58">
        <f>I129</f>
        <v>10</v>
      </c>
      <c r="J151" s="61">
        <f t="shared" si="33"/>
        <v>96.5</v>
      </c>
    </row>
    <row r="152" spans="1:10" ht="17.25" customHeight="1">
      <c r="A152" s="56"/>
      <c r="B152" s="57" t="s">
        <v>167</v>
      </c>
      <c r="C152" s="108">
        <f>C125</f>
        <v>30</v>
      </c>
      <c r="D152" s="109">
        <f>C152*9.65</f>
        <v>289.5</v>
      </c>
      <c r="E152" s="108">
        <f>E125</f>
        <v>10</v>
      </c>
      <c r="F152" s="109">
        <f>E152*9.65</f>
        <v>96.5</v>
      </c>
      <c r="G152" s="108">
        <f>G125</f>
        <v>40</v>
      </c>
      <c r="H152" s="109">
        <f>G152*9.65</f>
        <v>386</v>
      </c>
      <c r="I152" s="108">
        <f>I125</f>
        <v>20</v>
      </c>
      <c r="J152" s="109">
        <f>I152*9.65</f>
        <v>193</v>
      </c>
    </row>
    <row r="153" spans="1:10" ht="15.75" customHeight="1">
      <c r="A153" s="56"/>
      <c r="B153" s="57" t="s">
        <v>154</v>
      </c>
      <c r="C153" s="58">
        <f>C132</f>
        <v>50</v>
      </c>
      <c r="D153" s="61">
        <f>C153*9.65</f>
        <v>482.5</v>
      </c>
      <c r="E153" s="58">
        <f>E132</f>
        <v>80</v>
      </c>
      <c r="F153" s="61">
        <f>E153*9.65</f>
        <v>772</v>
      </c>
      <c r="G153" s="58">
        <f>G132</f>
        <v>90</v>
      </c>
      <c r="H153" s="61">
        <f>G153*9.65</f>
        <v>868.5</v>
      </c>
      <c r="I153" s="58">
        <f>I132</f>
        <v>20</v>
      </c>
      <c r="J153" s="61">
        <f>I153*9.65</f>
        <v>193</v>
      </c>
    </row>
    <row r="154" spans="1:10" ht="15.75" customHeight="1">
      <c r="A154" s="56"/>
      <c r="B154" s="57" t="s">
        <v>157</v>
      </c>
      <c r="C154" s="58">
        <f>C114</f>
        <v>0</v>
      </c>
      <c r="D154" s="61">
        <f>C154*16.1</f>
        <v>0</v>
      </c>
      <c r="E154" s="58">
        <f>E114</f>
        <v>0</v>
      </c>
      <c r="F154" s="61">
        <f>E154*16.1</f>
        <v>0</v>
      </c>
      <c r="G154" s="58">
        <f>G114</f>
        <v>0</v>
      </c>
      <c r="H154" s="61">
        <f>G154*16.1</f>
        <v>0</v>
      </c>
      <c r="I154" s="58">
        <f>I114</f>
        <v>0</v>
      </c>
      <c r="J154" s="61">
        <f>I154*16.1</f>
        <v>0</v>
      </c>
    </row>
    <row r="155" spans="1:10" ht="15" customHeight="1">
      <c r="A155" s="60"/>
      <c r="B155" s="76" t="s">
        <v>32</v>
      </c>
      <c r="C155" s="77">
        <f aca="true" t="shared" si="34" ref="C155:J155">SUM(C142:C154)</f>
        <v>530</v>
      </c>
      <c r="D155" s="77">
        <f t="shared" si="34"/>
        <v>6985</v>
      </c>
      <c r="E155" s="77">
        <f t="shared" si="34"/>
        <v>560</v>
      </c>
      <c r="F155" s="77">
        <f t="shared" si="34"/>
        <v>7726</v>
      </c>
      <c r="G155" s="77">
        <f t="shared" si="34"/>
        <v>605</v>
      </c>
      <c r="H155" s="77">
        <f t="shared" si="34"/>
        <v>8257</v>
      </c>
      <c r="I155" s="77">
        <f t="shared" si="34"/>
        <v>290</v>
      </c>
      <c r="J155" s="77">
        <f t="shared" si="34"/>
        <v>4088.5</v>
      </c>
    </row>
    <row r="156" spans="1:10" ht="13.5" customHeight="1">
      <c r="A156" s="56"/>
      <c r="B156" s="86" t="s">
        <v>212</v>
      </c>
      <c r="C156" s="65"/>
      <c r="D156" s="87"/>
      <c r="E156" s="65"/>
      <c r="F156" s="88"/>
      <c r="G156" s="65"/>
      <c r="H156" s="88"/>
      <c r="I156" s="71"/>
      <c r="J156" s="89"/>
    </row>
    <row r="157" spans="1:11" ht="14.25" customHeight="1">
      <c r="A157" s="56"/>
      <c r="B157" s="57" t="s">
        <v>53</v>
      </c>
      <c r="C157" s="58">
        <f>C142</f>
        <v>5</v>
      </c>
      <c r="D157" s="61">
        <f>C157*16.1</f>
        <v>80.5</v>
      </c>
      <c r="E157" s="58">
        <f>E142</f>
        <v>5</v>
      </c>
      <c r="F157" s="61">
        <f>E157*16.1</f>
        <v>80.5</v>
      </c>
      <c r="G157" s="58">
        <f>G142</f>
        <v>5</v>
      </c>
      <c r="H157" s="61">
        <f>G157*16.1</f>
        <v>80.5</v>
      </c>
      <c r="I157" s="58">
        <f>I142</f>
        <v>5</v>
      </c>
      <c r="J157" s="58">
        <f>J142</f>
        <v>80.5</v>
      </c>
      <c r="K157" s="107"/>
    </row>
    <row r="158" spans="1:10" ht="15.75" customHeight="1">
      <c r="A158" s="56"/>
      <c r="B158" s="57" t="s">
        <v>46</v>
      </c>
      <c r="C158" s="58">
        <f>C143</f>
        <v>5</v>
      </c>
      <c r="D158" s="61">
        <f>C158*16.1</f>
        <v>80.5</v>
      </c>
      <c r="E158" s="58">
        <f>E143</f>
        <v>5</v>
      </c>
      <c r="F158" s="61">
        <f>E158*16.1</f>
        <v>80.5</v>
      </c>
      <c r="G158" s="58">
        <f>G143</f>
        <v>5</v>
      </c>
      <c r="H158" s="61">
        <f>G158*16.1</f>
        <v>80.5</v>
      </c>
      <c r="I158" s="58">
        <f>I143</f>
        <v>5</v>
      </c>
      <c r="J158" s="61">
        <f>I158*16.1</f>
        <v>80.5</v>
      </c>
    </row>
    <row r="159" spans="1:10" ht="15.75" customHeight="1">
      <c r="A159" s="56"/>
      <c r="B159" s="57" t="s">
        <v>71</v>
      </c>
      <c r="C159" s="58">
        <f>C150</f>
        <v>60</v>
      </c>
      <c r="D159" s="61">
        <f>C159*9.65</f>
        <v>579</v>
      </c>
      <c r="E159" s="58">
        <f>E150</f>
        <v>100</v>
      </c>
      <c r="F159" s="61">
        <f>E159*9.65</f>
        <v>965</v>
      </c>
      <c r="G159" s="58">
        <f>G150</f>
        <v>90</v>
      </c>
      <c r="H159" s="61">
        <f aca="true" t="shared" si="35" ref="H159:J160">G159*9.65</f>
        <v>868.5</v>
      </c>
      <c r="I159" s="58">
        <f>I150</f>
        <v>40</v>
      </c>
      <c r="J159" s="61">
        <f t="shared" si="35"/>
        <v>386</v>
      </c>
    </row>
    <row r="160" spans="1:10" ht="15.75" customHeight="1">
      <c r="A160" s="56"/>
      <c r="B160" s="57" t="s">
        <v>166</v>
      </c>
      <c r="C160" s="58">
        <f>C151</f>
        <v>100</v>
      </c>
      <c r="D160" s="61">
        <f>C160*9.65</f>
        <v>965</v>
      </c>
      <c r="E160" s="58">
        <f>E151</f>
        <v>10</v>
      </c>
      <c r="F160" s="61">
        <f>E160*9.65</f>
        <v>96.5</v>
      </c>
      <c r="G160" s="58">
        <f>G151</f>
        <v>10</v>
      </c>
      <c r="H160" s="61">
        <f t="shared" si="35"/>
        <v>96.5</v>
      </c>
      <c r="I160" s="58">
        <f>I151</f>
        <v>10</v>
      </c>
      <c r="J160" s="61">
        <f t="shared" si="35"/>
        <v>96.5</v>
      </c>
    </row>
    <row r="161" spans="1:10" ht="15.75" customHeight="1">
      <c r="A161" s="56"/>
      <c r="B161" s="57" t="s">
        <v>167</v>
      </c>
      <c r="C161" s="108">
        <f>C152</f>
        <v>30</v>
      </c>
      <c r="D161" s="109">
        <f>C161*9.65</f>
        <v>289.5</v>
      </c>
      <c r="E161" s="108">
        <f>E152</f>
        <v>10</v>
      </c>
      <c r="F161" s="109">
        <f>E161*9.65</f>
        <v>96.5</v>
      </c>
      <c r="G161" s="108">
        <f>G152</f>
        <v>40</v>
      </c>
      <c r="H161" s="109">
        <f>G161*9.65</f>
        <v>386</v>
      </c>
      <c r="I161" s="108">
        <f>I152</f>
        <v>20</v>
      </c>
      <c r="J161" s="109">
        <f>I161*9.65</f>
        <v>193</v>
      </c>
    </row>
    <row r="162" spans="1:10" ht="15.75" customHeight="1">
      <c r="A162" s="56"/>
      <c r="B162" s="57" t="s">
        <v>154</v>
      </c>
      <c r="C162" s="58">
        <f>C153</f>
        <v>50</v>
      </c>
      <c r="D162" s="61">
        <f>C162*9.65</f>
        <v>482.5</v>
      </c>
      <c r="E162" s="58">
        <f>E153</f>
        <v>80</v>
      </c>
      <c r="F162" s="61">
        <f>E162*9.65</f>
        <v>772</v>
      </c>
      <c r="G162" s="58">
        <f>G153</f>
        <v>90</v>
      </c>
      <c r="H162" s="61">
        <f>G162*9.65</f>
        <v>868.5</v>
      </c>
      <c r="I162" s="58">
        <f>I153</f>
        <v>20</v>
      </c>
      <c r="J162" s="61">
        <f>I162*9.65</f>
        <v>193</v>
      </c>
    </row>
    <row r="163" spans="1:10" ht="17.25" customHeight="1">
      <c r="A163" s="56"/>
      <c r="B163" s="57" t="s">
        <v>58</v>
      </c>
      <c r="C163" s="58">
        <f>C144</f>
        <v>50</v>
      </c>
      <c r="D163" s="61">
        <f aca="true" t="shared" si="36" ref="D163:D169">C163*16.1</f>
        <v>805.0000000000001</v>
      </c>
      <c r="E163" s="58">
        <f>E144</f>
        <v>60</v>
      </c>
      <c r="F163" s="61">
        <f aca="true" t="shared" si="37" ref="F163:F169">E163*16.1</f>
        <v>966.0000000000001</v>
      </c>
      <c r="G163" s="58">
        <f>G144</f>
        <v>55</v>
      </c>
      <c r="H163" s="61">
        <f aca="true" t="shared" si="38" ref="H163:J166">G163*16.1</f>
        <v>885.5000000000001</v>
      </c>
      <c r="I163" s="58">
        <f>I144</f>
        <v>30</v>
      </c>
      <c r="J163" s="61">
        <f t="shared" si="38"/>
        <v>483.00000000000006</v>
      </c>
    </row>
    <row r="164" spans="1:10" ht="16.5" customHeight="1">
      <c r="A164" s="124">
        <v>7</v>
      </c>
      <c r="B164" s="57" t="str">
        <f>B145</f>
        <v>Яч.47 ТП-26</v>
      </c>
      <c r="C164" s="58">
        <f>C145</f>
        <v>50</v>
      </c>
      <c r="D164" s="61">
        <f t="shared" si="36"/>
        <v>805.0000000000001</v>
      </c>
      <c r="E164" s="58">
        <f>E145</f>
        <v>70</v>
      </c>
      <c r="F164" s="61">
        <f t="shared" si="37"/>
        <v>1127</v>
      </c>
      <c r="G164" s="58">
        <f>G145</f>
        <v>60</v>
      </c>
      <c r="H164" s="61">
        <f t="shared" si="38"/>
        <v>966.0000000000001</v>
      </c>
      <c r="I164" s="58">
        <f>I145</f>
        <v>40</v>
      </c>
      <c r="J164" s="61">
        <f t="shared" si="38"/>
        <v>644</v>
      </c>
    </row>
    <row r="165" spans="1:10" ht="16.5" customHeight="1">
      <c r="A165" s="56"/>
      <c r="B165" s="57" t="s">
        <v>150</v>
      </c>
      <c r="C165" s="58">
        <f>C146</f>
        <v>50</v>
      </c>
      <c r="D165" s="61">
        <f t="shared" si="36"/>
        <v>805.0000000000001</v>
      </c>
      <c r="E165" s="58">
        <f>E146</f>
        <v>90</v>
      </c>
      <c r="F165" s="61">
        <f t="shared" si="37"/>
        <v>1449.0000000000002</v>
      </c>
      <c r="G165" s="58">
        <f>G146</f>
        <v>100</v>
      </c>
      <c r="H165" s="61">
        <f t="shared" si="38"/>
        <v>1610.0000000000002</v>
      </c>
      <c r="I165" s="58">
        <f>I146</f>
        <v>20</v>
      </c>
      <c r="J165" s="61">
        <f t="shared" si="38"/>
        <v>322</v>
      </c>
    </row>
    <row r="166" spans="1:10" ht="16.5" customHeight="1">
      <c r="A166" s="56"/>
      <c r="B166" s="57" t="s">
        <v>151</v>
      </c>
      <c r="C166" s="58">
        <f>C147</f>
        <v>130</v>
      </c>
      <c r="D166" s="61">
        <f t="shared" si="36"/>
        <v>2093</v>
      </c>
      <c r="E166" s="58">
        <f>E147</f>
        <v>130</v>
      </c>
      <c r="F166" s="61">
        <f t="shared" si="37"/>
        <v>2093</v>
      </c>
      <c r="G166" s="58">
        <f>G147</f>
        <v>150</v>
      </c>
      <c r="H166" s="61">
        <f t="shared" si="38"/>
        <v>2415</v>
      </c>
      <c r="I166" s="58">
        <f>I147</f>
        <v>100</v>
      </c>
      <c r="J166" s="61">
        <f t="shared" si="38"/>
        <v>1610.0000000000002</v>
      </c>
    </row>
    <row r="167" spans="1:10" ht="16.5" customHeight="1">
      <c r="A167" s="56"/>
      <c r="B167" s="57" t="s">
        <v>157</v>
      </c>
      <c r="C167" s="58">
        <f>C154</f>
        <v>0</v>
      </c>
      <c r="D167" s="61">
        <f t="shared" si="36"/>
        <v>0</v>
      </c>
      <c r="E167" s="58">
        <f>E154</f>
        <v>0</v>
      </c>
      <c r="F167" s="61">
        <f t="shared" si="37"/>
        <v>0</v>
      </c>
      <c r="G167" s="58">
        <f>G154</f>
        <v>0</v>
      </c>
      <c r="H167" s="61">
        <f>G167*16.1</f>
        <v>0</v>
      </c>
      <c r="I167" s="58">
        <f>I154</f>
        <v>0</v>
      </c>
      <c r="J167" s="61">
        <f>I167*16.1</f>
        <v>0</v>
      </c>
    </row>
    <row r="168" spans="1:10" ht="17.25" customHeight="1">
      <c r="A168" s="56"/>
      <c r="B168" s="57" t="s">
        <v>152</v>
      </c>
      <c r="C168" s="58">
        <f>C148</f>
        <v>0</v>
      </c>
      <c r="D168" s="61">
        <f t="shared" si="36"/>
        <v>0</v>
      </c>
      <c r="E168" s="58">
        <f>E148</f>
        <v>0</v>
      </c>
      <c r="F168" s="61">
        <f t="shared" si="37"/>
        <v>0</v>
      </c>
      <c r="G168" s="58">
        <f>G148</f>
        <v>0</v>
      </c>
      <c r="H168" s="61">
        <f>G168*16.1</f>
        <v>0</v>
      </c>
      <c r="I168" s="58">
        <f>I148</f>
        <v>0</v>
      </c>
      <c r="J168" s="61">
        <f>I168*16.1</f>
        <v>0</v>
      </c>
    </row>
    <row r="169" spans="1:10" ht="17.25" customHeight="1">
      <c r="A169" s="56"/>
      <c r="B169" s="57" t="s">
        <v>153</v>
      </c>
      <c r="C169" s="58">
        <f>C149</f>
        <v>0</v>
      </c>
      <c r="D169" s="61">
        <f t="shared" si="36"/>
        <v>0</v>
      </c>
      <c r="E169" s="58">
        <f>E149</f>
        <v>0</v>
      </c>
      <c r="F169" s="61">
        <f t="shared" si="37"/>
        <v>0</v>
      </c>
      <c r="G169" s="58">
        <f>G149</f>
        <v>0</v>
      </c>
      <c r="H169" s="61">
        <f>G169*16.1</f>
        <v>0</v>
      </c>
      <c r="I169" s="58">
        <f>I149</f>
        <v>0</v>
      </c>
      <c r="J169" s="61">
        <f>I169*16.1</f>
        <v>0</v>
      </c>
    </row>
    <row r="170" spans="1:10" ht="14.25" customHeight="1">
      <c r="A170" s="60"/>
      <c r="B170" s="76" t="s">
        <v>32</v>
      </c>
      <c r="C170" s="77">
        <f aca="true" t="shared" si="39" ref="C170:H170">SUM(C157:C169)</f>
        <v>530</v>
      </c>
      <c r="D170" s="77">
        <f t="shared" si="39"/>
        <v>6985</v>
      </c>
      <c r="E170" s="77">
        <f t="shared" si="39"/>
        <v>560</v>
      </c>
      <c r="F170" s="77">
        <f t="shared" si="39"/>
        <v>7726</v>
      </c>
      <c r="G170" s="77">
        <f t="shared" si="39"/>
        <v>605</v>
      </c>
      <c r="H170" s="77">
        <f t="shared" si="39"/>
        <v>8257</v>
      </c>
      <c r="I170" s="77">
        <f>SUM(I157:I169)</f>
        <v>290</v>
      </c>
      <c r="J170" s="77">
        <f>SUM(J157:J169)</f>
        <v>4088.5</v>
      </c>
    </row>
    <row r="171" spans="1:10" ht="14.25" customHeight="1">
      <c r="A171" s="56"/>
      <c r="B171" s="86" t="s">
        <v>24</v>
      </c>
      <c r="C171" s="65"/>
      <c r="D171" s="87"/>
      <c r="E171" s="65"/>
      <c r="F171" s="88"/>
      <c r="G171" s="65"/>
      <c r="H171" s="88"/>
      <c r="I171" s="71"/>
      <c r="J171" s="89"/>
    </row>
    <row r="172" spans="1:10" ht="16.5" customHeight="1">
      <c r="A172" s="56"/>
      <c r="B172" s="57" t="s">
        <v>25</v>
      </c>
      <c r="C172" s="58"/>
      <c r="D172" s="91">
        <f>D155/D140</f>
        <v>0.5404255319148936</v>
      </c>
      <c r="E172" s="69"/>
      <c r="F172" s="91">
        <f>F155/F140</f>
        <v>0.4892660376163637</v>
      </c>
      <c r="G172" s="69"/>
      <c r="H172" s="91">
        <f>H155/H140</f>
        <v>0.5160625</v>
      </c>
      <c r="I172" s="69"/>
      <c r="J172" s="91">
        <f>J155/J140</f>
        <v>0.4103271778402248</v>
      </c>
    </row>
    <row r="173" spans="1:10" ht="15.75" customHeight="1">
      <c r="A173" s="56"/>
      <c r="B173" s="57" t="s">
        <v>26</v>
      </c>
      <c r="C173" s="58"/>
      <c r="D173" s="91">
        <f>D170/D140</f>
        <v>0.5404255319148936</v>
      </c>
      <c r="E173" s="69"/>
      <c r="F173" s="91">
        <f>F170/F140</f>
        <v>0.4892660376163637</v>
      </c>
      <c r="G173" s="69"/>
      <c r="H173" s="91">
        <f>H170/H140</f>
        <v>0.5160625</v>
      </c>
      <c r="I173" s="69"/>
      <c r="J173" s="91">
        <f>J170/J140</f>
        <v>0.4103271778402248</v>
      </c>
    </row>
    <row r="174" spans="1:10" ht="16.5" customHeight="1">
      <c r="A174" s="124">
        <v>8</v>
      </c>
      <c r="B174" s="86" t="s">
        <v>262</v>
      </c>
      <c r="C174" s="65"/>
      <c r="D174" s="87"/>
      <c r="E174" s="65"/>
      <c r="F174" s="88"/>
      <c r="G174" s="65"/>
      <c r="H174" s="88"/>
      <c r="I174" s="71"/>
      <c r="J174" s="89"/>
    </row>
    <row r="175" spans="1:10" ht="15" customHeight="1">
      <c r="A175" s="56"/>
      <c r="B175" s="57" t="s">
        <v>155</v>
      </c>
      <c r="C175" s="58">
        <f>C115</f>
        <v>5</v>
      </c>
      <c r="D175" s="61">
        <f>C175*16.1</f>
        <v>80.5</v>
      </c>
      <c r="E175" s="58">
        <f>E115</f>
        <v>5</v>
      </c>
      <c r="F175" s="61">
        <f>E175*16.1</f>
        <v>80.5</v>
      </c>
      <c r="G175" s="58">
        <f>G115</f>
        <v>5</v>
      </c>
      <c r="H175" s="61">
        <f aca="true" t="shared" si="40" ref="H175:J176">G175*16.1</f>
        <v>80.5</v>
      </c>
      <c r="I175" s="58">
        <f>I115</f>
        <v>5</v>
      </c>
      <c r="J175" s="61">
        <f t="shared" si="40"/>
        <v>80.5</v>
      </c>
    </row>
    <row r="176" spans="1:10" ht="14.25" customHeight="1">
      <c r="A176" s="56"/>
      <c r="B176" s="57" t="s">
        <v>156</v>
      </c>
      <c r="C176" s="58">
        <f>C121</f>
        <v>5</v>
      </c>
      <c r="D176" s="61">
        <f>C176*16.1</f>
        <v>80.5</v>
      </c>
      <c r="E176" s="58">
        <f>E121</f>
        <v>15</v>
      </c>
      <c r="F176" s="61">
        <f>E176*16.1</f>
        <v>241.50000000000003</v>
      </c>
      <c r="G176" s="58">
        <f>G121</f>
        <v>5</v>
      </c>
      <c r="H176" s="61">
        <f t="shared" si="40"/>
        <v>80.5</v>
      </c>
      <c r="I176" s="58">
        <f>I121</f>
        <v>5</v>
      </c>
      <c r="J176" s="61">
        <f t="shared" si="40"/>
        <v>80.5</v>
      </c>
    </row>
    <row r="177" spans="1:10" ht="14.25" customHeight="1">
      <c r="A177" s="56"/>
      <c r="B177" s="57" t="s">
        <v>168</v>
      </c>
      <c r="C177" s="58">
        <f>C127</f>
        <v>0</v>
      </c>
      <c r="D177" s="61">
        <f>C177*9.65</f>
        <v>0</v>
      </c>
      <c r="E177" s="58">
        <f>E127</f>
        <v>0</v>
      </c>
      <c r="F177" s="61">
        <f>E177*9.65</f>
        <v>0</v>
      </c>
      <c r="G177" s="58">
        <f>G127</f>
        <v>0</v>
      </c>
      <c r="H177" s="61">
        <f aca="true" t="shared" si="41" ref="H177:J178">G177*9.65</f>
        <v>0</v>
      </c>
      <c r="I177" s="58">
        <f>I127</f>
        <v>0</v>
      </c>
      <c r="J177" s="61">
        <f t="shared" si="41"/>
        <v>0</v>
      </c>
    </row>
    <row r="178" spans="1:10" ht="14.25" customHeight="1">
      <c r="A178" s="56"/>
      <c r="B178" s="57" t="s">
        <v>154</v>
      </c>
      <c r="C178" s="58">
        <f>C132</f>
        <v>50</v>
      </c>
      <c r="D178" s="61">
        <f>C178*9.65</f>
        <v>482.5</v>
      </c>
      <c r="E178" s="58">
        <f>E132</f>
        <v>80</v>
      </c>
      <c r="F178" s="61">
        <f>E178*9.65</f>
        <v>772</v>
      </c>
      <c r="G178" s="58">
        <f>G132</f>
        <v>90</v>
      </c>
      <c r="H178" s="61">
        <f t="shared" si="41"/>
        <v>868.5</v>
      </c>
      <c r="I178" s="58">
        <f>I132</f>
        <v>20</v>
      </c>
      <c r="J178" s="61">
        <f t="shared" si="41"/>
        <v>193</v>
      </c>
    </row>
    <row r="179" spans="1:10" ht="14.25" customHeight="1">
      <c r="A179" s="56"/>
      <c r="B179" s="57" t="s">
        <v>81</v>
      </c>
      <c r="C179" s="58">
        <f>C138</f>
        <v>5</v>
      </c>
      <c r="D179" s="61">
        <f>C179*9.65</f>
        <v>48.25</v>
      </c>
      <c r="E179" s="58">
        <f>E138</f>
        <v>10</v>
      </c>
      <c r="F179" s="61">
        <f>E179*9.65</f>
        <v>96.5</v>
      </c>
      <c r="G179" s="58">
        <f>G138</f>
        <v>10</v>
      </c>
      <c r="H179" s="61">
        <f>G179*9.65</f>
        <v>96.5</v>
      </c>
      <c r="I179" s="58">
        <f>I138</f>
        <v>0</v>
      </c>
      <c r="J179" s="61">
        <f>I179*9.65</f>
        <v>0</v>
      </c>
    </row>
    <row r="180" spans="1:10" ht="14.25" customHeight="1">
      <c r="A180" s="56"/>
      <c r="B180" s="57" t="s">
        <v>74</v>
      </c>
      <c r="C180" s="58">
        <f>C131</f>
        <v>0</v>
      </c>
      <c r="D180" s="61">
        <f>C180*9.65</f>
        <v>0</v>
      </c>
      <c r="E180" s="58">
        <f>E131</f>
        <v>0</v>
      </c>
      <c r="F180" s="61">
        <f>E180*9.65</f>
        <v>0</v>
      </c>
      <c r="G180" s="58">
        <f>G131</f>
        <v>0</v>
      </c>
      <c r="H180" s="61">
        <f>G180*9.65</f>
        <v>0</v>
      </c>
      <c r="I180" s="58">
        <f>I131</f>
        <v>0</v>
      </c>
      <c r="J180" s="61">
        <f>I180*9.65</f>
        <v>0</v>
      </c>
    </row>
    <row r="181" spans="1:10" ht="15" customHeight="1">
      <c r="A181" s="56"/>
      <c r="B181" s="57" t="s">
        <v>157</v>
      </c>
      <c r="C181" s="58">
        <f>C114</f>
        <v>0</v>
      </c>
      <c r="D181" s="61">
        <f>C181*16.1</f>
        <v>0</v>
      </c>
      <c r="E181" s="58">
        <f>E114</f>
        <v>0</v>
      </c>
      <c r="F181" s="61">
        <f>E181*16.1</f>
        <v>0</v>
      </c>
      <c r="G181" s="58">
        <f>G114</f>
        <v>0</v>
      </c>
      <c r="H181" s="61">
        <f>G181*16.1</f>
        <v>0</v>
      </c>
      <c r="I181" s="58">
        <f>I114</f>
        <v>0</v>
      </c>
      <c r="J181" s="61">
        <f>I181*16.1</f>
        <v>0</v>
      </c>
    </row>
    <row r="182" spans="1:10" ht="14.25" customHeight="1">
      <c r="A182" s="56"/>
      <c r="B182" s="76" t="s">
        <v>32</v>
      </c>
      <c r="C182" s="104">
        <f aca="true" t="shared" si="42" ref="C182:J182">SUM(C175:C181)</f>
        <v>65</v>
      </c>
      <c r="D182" s="104">
        <f t="shared" si="42"/>
        <v>691.75</v>
      </c>
      <c r="E182" s="104">
        <f t="shared" si="42"/>
        <v>110</v>
      </c>
      <c r="F182" s="104">
        <f t="shared" si="42"/>
        <v>1190.5</v>
      </c>
      <c r="G182" s="104">
        <f t="shared" si="42"/>
        <v>110</v>
      </c>
      <c r="H182" s="104">
        <f t="shared" si="42"/>
        <v>1126</v>
      </c>
      <c r="I182" s="104">
        <f t="shared" si="42"/>
        <v>30</v>
      </c>
      <c r="J182" s="104">
        <f t="shared" si="42"/>
        <v>354</v>
      </c>
    </row>
    <row r="183" spans="1:10" ht="14.25" customHeight="1">
      <c r="A183" s="56"/>
      <c r="B183" s="86" t="s">
        <v>260</v>
      </c>
      <c r="C183" s="65"/>
      <c r="D183" s="87"/>
      <c r="E183" s="65"/>
      <c r="F183" s="88"/>
      <c r="G183" s="65"/>
      <c r="H183" s="88"/>
      <c r="I183" s="71"/>
      <c r="J183" s="89"/>
    </row>
    <row r="184" spans="1:10" ht="14.25" customHeight="1">
      <c r="A184" s="56"/>
      <c r="B184" s="57" t="s">
        <v>38</v>
      </c>
      <c r="C184" s="58">
        <f>C79</f>
        <v>5</v>
      </c>
      <c r="D184" s="61">
        <f>C184*16.1</f>
        <v>80.5</v>
      </c>
      <c r="E184" s="58">
        <f>E79</f>
        <v>60</v>
      </c>
      <c r="F184" s="61">
        <f>E184*16.1</f>
        <v>966.0000000000001</v>
      </c>
      <c r="G184" s="58">
        <f>G79</f>
        <v>40</v>
      </c>
      <c r="H184" s="61">
        <f>G184*16.1</f>
        <v>644</v>
      </c>
      <c r="I184" s="58">
        <f>I79</f>
        <v>20</v>
      </c>
      <c r="J184" s="61">
        <f>I184*16.1</f>
        <v>322</v>
      </c>
    </row>
    <row r="185" spans="1:10" ht="14.25" customHeight="1">
      <c r="A185" s="56"/>
      <c r="B185" s="57" t="s">
        <v>39</v>
      </c>
      <c r="C185" s="58">
        <f>C80</f>
        <v>20</v>
      </c>
      <c r="D185" s="61">
        <f>C185*16.1</f>
        <v>322</v>
      </c>
      <c r="E185" s="58">
        <f>E80</f>
        <v>120</v>
      </c>
      <c r="F185" s="61">
        <f>E185*16.1</f>
        <v>1932.0000000000002</v>
      </c>
      <c r="G185" s="58">
        <f>G80</f>
        <v>110</v>
      </c>
      <c r="H185" s="61">
        <f>G185*16.1</f>
        <v>1771.0000000000002</v>
      </c>
      <c r="I185" s="58">
        <f>I80</f>
        <v>30</v>
      </c>
      <c r="J185" s="61">
        <f>I185*16.1</f>
        <v>483.00000000000006</v>
      </c>
    </row>
    <row r="186" spans="1:10" ht="14.25" customHeight="1">
      <c r="A186" s="56"/>
      <c r="B186" s="57" t="s">
        <v>40</v>
      </c>
      <c r="C186" s="58">
        <f>C81</f>
        <v>20</v>
      </c>
      <c r="D186" s="61">
        <f>C186*16.1</f>
        <v>322</v>
      </c>
      <c r="E186" s="58">
        <f>E81</f>
        <v>70</v>
      </c>
      <c r="F186" s="61">
        <f>E186*16.1</f>
        <v>1127</v>
      </c>
      <c r="G186" s="58">
        <f>G81</f>
        <v>50</v>
      </c>
      <c r="H186" s="61">
        <f>G186*16.1</f>
        <v>805.0000000000001</v>
      </c>
      <c r="I186" s="58">
        <f>I81</f>
        <v>35</v>
      </c>
      <c r="J186" s="61">
        <f>I186*16.1</f>
        <v>563.5</v>
      </c>
    </row>
    <row r="187" spans="1:10" ht="14.25" customHeight="1">
      <c r="A187" s="56"/>
      <c r="B187" s="57" t="s">
        <v>148</v>
      </c>
      <c r="C187" s="58">
        <f>C82</f>
        <v>0</v>
      </c>
      <c r="D187" s="61">
        <f>C187*16.1</f>
        <v>0</v>
      </c>
      <c r="E187" s="58">
        <f>E82</f>
        <v>0</v>
      </c>
      <c r="F187" s="61">
        <f>E187*16.1</f>
        <v>0</v>
      </c>
      <c r="G187" s="58">
        <f>G82</f>
        <v>0</v>
      </c>
      <c r="H187" s="61">
        <f>G187*16.1</f>
        <v>0</v>
      </c>
      <c r="I187" s="58">
        <f>I82</f>
        <v>0</v>
      </c>
      <c r="J187" s="61">
        <f>I187*16.1</f>
        <v>0</v>
      </c>
    </row>
    <row r="188" spans="1:10" ht="14.25" customHeight="1">
      <c r="A188" s="56"/>
      <c r="B188" s="76" t="s">
        <v>32</v>
      </c>
      <c r="C188" s="77">
        <f aca="true" t="shared" si="43" ref="C188:J188">SUM(C184:C187)</f>
        <v>45</v>
      </c>
      <c r="D188" s="77">
        <f t="shared" si="43"/>
        <v>724.5</v>
      </c>
      <c r="E188" s="77">
        <f t="shared" si="43"/>
        <v>250</v>
      </c>
      <c r="F188" s="77">
        <f t="shared" si="43"/>
        <v>4025.0000000000005</v>
      </c>
      <c r="G188" s="77">
        <f t="shared" si="43"/>
        <v>200</v>
      </c>
      <c r="H188" s="77">
        <f t="shared" si="43"/>
        <v>3220</v>
      </c>
      <c r="I188" s="77">
        <f t="shared" si="43"/>
        <v>85</v>
      </c>
      <c r="J188" s="77">
        <f t="shared" si="43"/>
        <v>1368.5</v>
      </c>
    </row>
    <row r="189" spans="1:10" ht="14.25" customHeight="1">
      <c r="A189" s="56"/>
      <c r="B189" s="76" t="s">
        <v>7</v>
      </c>
      <c r="C189" s="123">
        <f>C182+C188</f>
        <v>110</v>
      </c>
      <c r="D189" s="123">
        <f aca="true" t="shared" si="44" ref="D189:J189">D182+D188</f>
        <v>1416.25</v>
      </c>
      <c r="E189" s="123">
        <f t="shared" si="44"/>
        <v>360</v>
      </c>
      <c r="F189" s="123">
        <f t="shared" si="44"/>
        <v>5215.5</v>
      </c>
      <c r="G189" s="123">
        <f t="shared" si="44"/>
        <v>310</v>
      </c>
      <c r="H189" s="123">
        <f t="shared" si="44"/>
        <v>4346</v>
      </c>
      <c r="I189" s="123">
        <f t="shared" si="44"/>
        <v>115</v>
      </c>
      <c r="J189" s="123">
        <f t="shared" si="44"/>
        <v>1722.5</v>
      </c>
    </row>
    <row r="190" spans="1:10" ht="15.75" customHeight="1">
      <c r="A190" s="56"/>
      <c r="B190" s="119" t="s">
        <v>136</v>
      </c>
      <c r="C190" s="120"/>
      <c r="D190" s="121"/>
      <c r="E190" s="120"/>
      <c r="F190" s="122"/>
      <c r="G190" s="120"/>
      <c r="H190" s="122"/>
      <c r="I190" s="71"/>
      <c r="J190" s="89"/>
    </row>
    <row r="191" spans="1:10" ht="16.5" customHeight="1">
      <c r="A191" s="60"/>
      <c r="B191" s="57" t="s">
        <v>82</v>
      </c>
      <c r="C191" s="58"/>
      <c r="D191" s="91">
        <f>D189/D140</f>
        <v>0.10957446808510639</v>
      </c>
      <c r="E191" s="58"/>
      <c r="F191" s="91">
        <f>F189/F140</f>
        <v>0.33028307263631185</v>
      </c>
      <c r="G191" s="58"/>
      <c r="H191" s="91">
        <f>H189/H140</f>
        <v>0.271625</v>
      </c>
      <c r="I191" s="58"/>
      <c r="J191" s="91">
        <f>J189/J140</f>
        <v>0.17287234042553193</v>
      </c>
    </row>
    <row r="192" spans="1:10" ht="22.5" customHeight="1">
      <c r="A192" s="85">
        <v>9</v>
      </c>
      <c r="B192" s="94" t="s">
        <v>83</v>
      </c>
      <c r="C192" s="65"/>
      <c r="D192" s="95"/>
      <c r="E192" s="65"/>
      <c r="F192" s="96"/>
      <c r="G192" s="65"/>
      <c r="H192" s="96"/>
      <c r="I192" s="71"/>
      <c r="J192" s="97"/>
    </row>
    <row r="193" spans="1:10" ht="15" customHeight="1">
      <c r="A193" s="81" t="s">
        <v>0</v>
      </c>
      <c r="B193" s="82" t="s">
        <v>84</v>
      </c>
      <c r="C193" s="392">
        <v>4</v>
      </c>
      <c r="D193" s="393"/>
      <c r="E193" s="392">
        <v>10</v>
      </c>
      <c r="F193" s="393"/>
      <c r="G193" s="392">
        <v>13</v>
      </c>
      <c r="H193" s="393"/>
      <c r="I193" s="392">
        <v>21</v>
      </c>
      <c r="J193" s="393"/>
    </row>
    <row r="194" spans="1:10" ht="17.25" customHeight="1">
      <c r="A194" s="60" t="s">
        <v>2</v>
      </c>
      <c r="B194" s="83"/>
      <c r="C194" s="64" t="s">
        <v>3</v>
      </c>
      <c r="D194" s="84" t="s">
        <v>4</v>
      </c>
      <c r="E194" s="64" t="s">
        <v>3</v>
      </c>
      <c r="F194" s="85" t="s">
        <v>4</v>
      </c>
      <c r="G194" s="64" t="s">
        <v>3</v>
      </c>
      <c r="H194" s="85" t="s">
        <v>4</v>
      </c>
      <c r="I194" s="64" t="s">
        <v>3</v>
      </c>
      <c r="J194" s="85" t="s">
        <v>4</v>
      </c>
    </row>
    <row r="195" spans="1:10" ht="16.5" customHeight="1">
      <c r="A195" s="81"/>
      <c r="B195" s="57" t="s">
        <v>5</v>
      </c>
      <c r="C195" s="66">
        <v>150</v>
      </c>
      <c r="D195" s="61">
        <f>C195*9.65</f>
        <v>1447.5</v>
      </c>
      <c r="E195" s="66">
        <v>170</v>
      </c>
      <c r="F195" s="61">
        <f>E195*9.65</f>
        <v>1640.5</v>
      </c>
      <c r="G195" s="66">
        <v>180</v>
      </c>
      <c r="H195" s="61">
        <f>G195*9.65</f>
        <v>1737</v>
      </c>
      <c r="I195" s="66">
        <v>170</v>
      </c>
      <c r="J195" s="61">
        <f>I195*9.65</f>
        <v>1640.5</v>
      </c>
    </row>
    <row r="196" spans="1:10" ht="15" customHeight="1">
      <c r="A196" s="124">
        <v>1</v>
      </c>
      <c r="B196" s="57" t="s">
        <v>6</v>
      </c>
      <c r="C196" s="58">
        <v>0</v>
      </c>
      <c r="D196" s="61">
        <f>C196*9.65</f>
        <v>0</v>
      </c>
      <c r="E196" s="58">
        <v>5</v>
      </c>
      <c r="F196" s="61">
        <f>E196*9.65</f>
        <v>48.25</v>
      </c>
      <c r="G196" s="58">
        <v>1</v>
      </c>
      <c r="H196" s="61">
        <f>G196*9.65</f>
        <v>9.65</v>
      </c>
      <c r="I196" s="58">
        <v>5</v>
      </c>
      <c r="J196" s="61">
        <f>I196*9.65</f>
        <v>48.25</v>
      </c>
    </row>
    <row r="197" spans="1:10" ht="15.75" customHeight="1">
      <c r="A197" s="60"/>
      <c r="B197" s="76" t="s">
        <v>7</v>
      </c>
      <c r="C197" s="77">
        <f aca="true" t="shared" si="45" ref="C197:J197">SUM(C195:C196)</f>
        <v>150</v>
      </c>
      <c r="D197" s="77">
        <f t="shared" si="45"/>
        <v>1447.5</v>
      </c>
      <c r="E197" s="77">
        <f t="shared" si="45"/>
        <v>175</v>
      </c>
      <c r="F197" s="77">
        <f t="shared" si="45"/>
        <v>1688.75</v>
      </c>
      <c r="G197" s="77">
        <f t="shared" si="45"/>
        <v>181</v>
      </c>
      <c r="H197" s="77">
        <f t="shared" si="45"/>
        <v>1746.65</v>
      </c>
      <c r="I197" s="77">
        <f t="shared" si="45"/>
        <v>175</v>
      </c>
      <c r="J197" s="77">
        <f t="shared" si="45"/>
        <v>1688.75</v>
      </c>
    </row>
    <row r="198" spans="1:10" ht="17.25" customHeight="1">
      <c r="A198" s="56"/>
      <c r="B198" s="86" t="s">
        <v>8</v>
      </c>
      <c r="C198" s="65"/>
      <c r="D198" s="87"/>
      <c r="E198" s="65"/>
      <c r="F198" s="88"/>
      <c r="G198" s="65"/>
      <c r="H198" s="88"/>
      <c r="I198" s="71"/>
      <c r="J198" s="89"/>
    </row>
    <row r="199" spans="1:10" ht="16.5" customHeight="1">
      <c r="A199" s="56"/>
      <c r="B199" s="57" t="s">
        <v>85</v>
      </c>
      <c r="C199" s="66">
        <v>40</v>
      </c>
      <c r="D199" s="61">
        <f>C199*9.65</f>
        <v>386</v>
      </c>
      <c r="E199" s="66">
        <v>60</v>
      </c>
      <c r="F199" s="61">
        <f>E199*9.65</f>
        <v>579</v>
      </c>
      <c r="G199" s="66">
        <v>70</v>
      </c>
      <c r="H199" s="61">
        <f aca="true" t="shared" si="46" ref="H199:J201">G199*9.65</f>
        <v>675.5</v>
      </c>
      <c r="I199" s="66">
        <v>60</v>
      </c>
      <c r="J199" s="61">
        <f t="shared" si="46"/>
        <v>579</v>
      </c>
    </row>
    <row r="200" spans="1:10" ht="16.5" customHeight="1">
      <c r="A200" s="124">
        <v>2</v>
      </c>
      <c r="B200" s="57" t="s">
        <v>86</v>
      </c>
      <c r="C200" s="58">
        <v>0</v>
      </c>
      <c r="D200" s="61">
        <f>C200*9.65</f>
        <v>0</v>
      </c>
      <c r="E200" s="58">
        <v>5</v>
      </c>
      <c r="F200" s="61">
        <f>E200*9.65</f>
        <v>48.25</v>
      </c>
      <c r="G200" s="58">
        <v>1</v>
      </c>
      <c r="H200" s="61">
        <f t="shared" si="46"/>
        <v>9.65</v>
      </c>
      <c r="I200" s="58">
        <v>5</v>
      </c>
      <c r="J200" s="61">
        <f t="shared" si="46"/>
        <v>48.25</v>
      </c>
    </row>
    <row r="201" spans="1:10" ht="15.75" customHeight="1">
      <c r="A201" s="56"/>
      <c r="B201" s="57" t="s">
        <v>87</v>
      </c>
      <c r="C201" s="66">
        <v>5</v>
      </c>
      <c r="D201" s="61">
        <f>C201*9.65</f>
        <v>48.25</v>
      </c>
      <c r="E201" s="66">
        <v>5</v>
      </c>
      <c r="F201" s="61">
        <f>E201*9.65</f>
        <v>48.25</v>
      </c>
      <c r="G201" s="66">
        <v>5</v>
      </c>
      <c r="H201" s="61">
        <v>0</v>
      </c>
      <c r="I201" s="66">
        <v>5</v>
      </c>
      <c r="J201" s="61">
        <f t="shared" si="46"/>
        <v>48.25</v>
      </c>
    </row>
    <row r="202" spans="1:10" ht="15" customHeight="1">
      <c r="A202" s="60"/>
      <c r="B202" s="76" t="s">
        <v>7</v>
      </c>
      <c r="C202" s="77">
        <f aca="true" t="shared" si="47" ref="C202:J202">SUM(C199:C201)</f>
        <v>45</v>
      </c>
      <c r="D202" s="77">
        <f t="shared" si="47"/>
        <v>434.25</v>
      </c>
      <c r="E202" s="77">
        <f t="shared" si="47"/>
        <v>70</v>
      </c>
      <c r="F202" s="77">
        <f t="shared" si="47"/>
        <v>675.5</v>
      </c>
      <c r="G202" s="77">
        <f t="shared" si="47"/>
        <v>76</v>
      </c>
      <c r="H202" s="77">
        <f t="shared" si="47"/>
        <v>685.15</v>
      </c>
      <c r="I202" s="77">
        <f t="shared" si="47"/>
        <v>70</v>
      </c>
      <c r="J202" s="77">
        <f t="shared" si="47"/>
        <v>675.5</v>
      </c>
    </row>
    <row r="203" spans="1:10" ht="19.5" customHeight="1">
      <c r="A203" s="81"/>
      <c r="B203" s="86" t="s">
        <v>256</v>
      </c>
      <c r="C203" s="65"/>
      <c r="D203" s="87"/>
      <c r="E203" s="65"/>
      <c r="F203" s="88"/>
      <c r="G203" s="65"/>
      <c r="H203" s="88"/>
      <c r="I203" s="71"/>
      <c r="J203" s="89"/>
    </row>
    <row r="204" spans="1:10" ht="15.75" customHeight="1">
      <c r="A204" s="56"/>
      <c r="B204" s="57" t="str">
        <f aca="true" t="shared" si="48" ref="B204:C206">B199</f>
        <v>СибВО яч.13</v>
      </c>
      <c r="C204" s="66">
        <f t="shared" si="48"/>
        <v>40</v>
      </c>
      <c r="D204" s="61">
        <f>C204*9.65</f>
        <v>386</v>
      </c>
      <c r="E204" s="66">
        <f>E199</f>
        <v>60</v>
      </c>
      <c r="F204" s="61">
        <f>E204*9.65</f>
        <v>579</v>
      </c>
      <c r="G204" s="66">
        <f>G199</f>
        <v>70</v>
      </c>
      <c r="H204" s="61">
        <f>G204*9.65</f>
        <v>675.5</v>
      </c>
      <c r="I204" s="66">
        <f>I199</f>
        <v>60</v>
      </c>
      <c r="J204" s="61">
        <f>I204*9.65</f>
        <v>579</v>
      </c>
    </row>
    <row r="205" spans="1:10" ht="15" customHeight="1">
      <c r="A205" s="124">
        <v>3</v>
      </c>
      <c r="B205" s="57" t="str">
        <f t="shared" si="48"/>
        <v>СибВО яч.20</v>
      </c>
      <c r="C205" s="66">
        <f t="shared" si="48"/>
        <v>0</v>
      </c>
      <c r="D205" s="61">
        <f>C205*9.65</f>
        <v>0</v>
      </c>
      <c r="E205" s="66">
        <f>E200</f>
        <v>5</v>
      </c>
      <c r="F205" s="61">
        <f>E205*9.65</f>
        <v>48.25</v>
      </c>
      <c r="G205" s="66">
        <f>G200</f>
        <v>1</v>
      </c>
      <c r="H205" s="61">
        <f>G205*9.65</f>
        <v>9.65</v>
      </c>
      <c r="I205" s="66">
        <f>I200</f>
        <v>5</v>
      </c>
      <c r="J205" s="61">
        <f>I205*9.65</f>
        <v>48.25</v>
      </c>
    </row>
    <row r="206" spans="1:10" ht="15" customHeight="1">
      <c r="A206" s="56"/>
      <c r="B206" s="57" t="str">
        <f t="shared" si="48"/>
        <v>ТПК яч.10</v>
      </c>
      <c r="C206" s="66">
        <f t="shared" si="48"/>
        <v>5</v>
      </c>
      <c r="D206" s="61">
        <f>C206*9.65</f>
        <v>48.25</v>
      </c>
      <c r="E206" s="66">
        <f>E201</f>
        <v>5</v>
      </c>
      <c r="F206" s="61">
        <f>E206*9.65</f>
        <v>48.25</v>
      </c>
      <c r="G206" s="66">
        <f>G201</f>
        <v>5</v>
      </c>
      <c r="H206" s="61">
        <f>G206*9.65</f>
        <v>48.25</v>
      </c>
      <c r="I206" s="66">
        <f>I201</f>
        <v>5</v>
      </c>
      <c r="J206" s="61">
        <f>I206*9.65</f>
        <v>48.25</v>
      </c>
    </row>
    <row r="207" spans="1:10" ht="16.5" customHeight="1">
      <c r="A207" s="56"/>
      <c r="B207" s="76" t="str">
        <f>B202</f>
        <v>Суммарная нагрузка</v>
      </c>
      <c r="C207" s="77">
        <f aca="true" t="shared" si="49" ref="C207:J207">SUM(C204:C206)</f>
        <v>45</v>
      </c>
      <c r="D207" s="77">
        <f t="shared" si="49"/>
        <v>434.25</v>
      </c>
      <c r="E207" s="77">
        <f t="shared" si="49"/>
        <v>70</v>
      </c>
      <c r="F207" s="77">
        <f t="shared" si="49"/>
        <v>675.5</v>
      </c>
      <c r="G207" s="77">
        <f t="shared" si="49"/>
        <v>76</v>
      </c>
      <c r="H207" s="77">
        <f t="shared" si="49"/>
        <v>733.4</v>
      </c>
      <c r="I207" s="77">
        <f t="shared" si="49"/>
        <v>70</v>
      </c>
      <c r="J207" s="77">
        <f t="shared" si="49"/>
        <v>675.5</v>
      </c>
    </row>
    <row r="208" spans="1:10" ht="17.25" customHeight="1">
      <c r="A208" s="60"/>
      <c r="B208" s="86" t="s">
        <v>88</v>
      </c>
      <c r="C208" s="67"/>
      <c r="D208" s="98"/>
      <c r="E208" s="67"/>
      <c r="F208" s="94"/>
      <c r="G208" s="67"/>
      <c r="H208" s="94"/>
      <c r="I208" s="68"/>
      <c r="J208" s="93"/>
    </row>
    <row r="209" spans="1:10" ht="15.75" customHeight="1">
      <c r="A209" s="85">
        <v>4</v>
      </c>
      <c r="B209" s="57" t="s">
        <v>89</v>
      </c>
      <c r="C209" s="69">
        <f aca="true" t="shared" si="50" ref="C209:J209">C197-C202</f>
        <v>105</v>
      </c>
      <c r="D209" s="69">
        <f t="shared" si="50"/>
        <v>1013.25</v>
      </c>
      <c r="E209" s="69">
        <f t="shared" si="50"/>
        <v>105</v>
      </c>
      <c r="F209" s="69">
        <f t="shared" si="50"/>
        <v>1013.25</v>
      </c>
      <c r="G209" s="69">
        <f t="shared" si="50"/>
        <v>105</v>
      </c>
      <c r="H209" s="69">
        <f t="shared" si="50"/>
        <v>1061.5</v>
      </c>
      <c r="I209" s="69">
        <f t="shared" si="50"/>
        <v>105</v>
      </c>
      <c r="J209" s="69">
        <f t="shared" si="50"/>
        <v>1013.25</v>
      </c>
    </row>
    <row r="210" spans="1:10" ht="13.5" customHeight="1">
      <c r="A210" s="85">
        <v>5</v>
      </c>
      <c r="B210" s="86" t="s">
        <v>90</v>
      </c>
      <c r="C210" s="67"/>
      <c r="D210" s="98"/>
      <c r="E210" s="67"/>
      <c r="F210" s="112"/>
      <c r="G210" s="113"/>
      <c r="H210" s="112"/>
      <c r="I210" s="68"/>
      <c r="J210" s="93"/>
    </row>
    <row r="211" spans="1:10" ht="16.5" customHeight="1">
      <c r="A211" s="85">
        <v>6</v>
      </c>
      <c r="B211" s="86" t="s">
        <v>91</v>
      </c>
      <c r="C211" s="67"/>
      <c r="D211" s="98"/>
      <c r="E211" s="67"/>
      <c r="F211" s="110"/>
      <c r="G211" s="111"/>
      <c r="H211" s="93"/>
      <c r="I211" s="68"/>
      <c r="J211" s="93"/>
    </row>
    <row r="212" spans="1:10" ht="18.75" customHeight="1">
      <c r="A212" s="92"/>
      <c r="B212" s="93"/>
      <c r="C212" s="68"/>
      <c r="D212" s="99"/>
      <c r="E212" s="68"/>
      <c r="F212" s="93"/>
      <c r="G212" s="68"/>
      <c r="H212" s="93"/>
      <c r="I212" s="68"/>
      <c r="J212" s="93"/>
    </row>
    <row r="213" spans="2:5" ht="16.5" customHeight="1" hidden="1" outlineLevel="1">
      <c r="B213" s="100" t="s">
        <v>274</v>
      </c>
      <c r="E213" s="63" t="s">
        <v>273</v>
      </c>
    </row>
    <row r="214" ht="38.25" customHeight="1" collapsed="1">
      <c r="A214" s="100" t="s">
        <v>257</v>
      </c>
    </row>
  </sheetData>
  <sheetProtection/>
  <mergeCells count="13">
    <mergeCell ref="A2:J2"/>
    <mergeCell ref="C3:D3"/>
    <mergeCell ref="E3:F3"/>
    <mergeCell ref="G3:H3"/>
    <mergeCell ref="I3:J3"/>
    <mergeCell ref="C60:D60"/>
    <mergeCell ref="E60:F60"/>
    <mergeCell ref="G60:H60"/>
    <mergeCell ref="I60:J60"/>
    <mergeCell ref="C193:D193"/>
    <mergeCell ref="E193:F193"/>
    <mergeCell ref="G193:H193"/>
    <mergeCell ref="I193:J193"/>
  </mergeCells>
  <printOptions/>
  <pageMargins left="0.5905511811023623" right="0.1968503937007874" top="0.15748031496062992" bottom="0.1968503937007874" header="0.3937007874015748" footer="0.3937007874015748"/>
  <pageSetup horizontalDpi="120" verticalDpi="120" orientation="portrait" paperSize="9" r:id="rId1"/>
  <rowBreaks count="3" manualBreakCount="3">
    <brk id="59" max="9" man="1"/>
    <brk id="120" max="9" man="1"/>
    <brk id="17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SheetLayoutView="80" zoomScalePageLayoutView="0" workbookViewId="0" topLeftCell="A1">
      <selection activeCell="J35" sqref="J35"/>
    </sheetView>
  </sheetViews>
  <sheetFormatPr defaultColWidth="9.00390625" defaultRowHeight="12.75" outlineLevelRow="1"/>
  <cols>
    <col min="1" max="1" width="3.625" style="0" customWidth="1"/>
    <col min="2" max="2" width="10.875" style="0" customWidth="1"/>
    <col min="3" max="3" width="7.00390625" style="0" customWidth="1"/>
    <col min="4" max="4" width="7.375" style="0" customWidth="1"/>
    <col min="5" max="5" width="5.375" style="0" customWidth="1"/>
    <col min="6" max="6" width="7.375" style="0" customWidth="1"/>
    <col min="7" max="7" width="8.00390625" style="0" customWidth="1"/>
    <col min="8" max="8" width="6.375" style="0" customWidth="1"/>
    <col min="9" max="9" width="7.875" style="0" customWidth="1"/>
    <col min="10" max="10" width="8.375" style="0" customWidth="1"/>
    <col min="11" max="11" width="8.00390625" style="0" customWidth="1"/>
    <col min="12" max="12" width="6.875" style="0" customWidth="1"/>
    <col min="13" max="13" width="7.375" style="0" customWidth="1"/>
    <col min="14" max="14" width="8.375" style="0" customWidth="1"/>
    <col min="15" max="15" width="7.75390625" style="0" customWidth="1"/>
    <col min="16" max="16" width="8.25390625" style="0" customWidth="1"/>
    <col min="17" max="17" width="7.625" style="0" customWidth="1"/>
    <col min="18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125" style="0" customWidth="1"/>
  </cols>
  <sheetData>
    <row r="1" spans="2:21" ht="14.25">
      <c r="B1" s="297"/>
      <c r="C1" s="297"/>
      <c r="D1" s="142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142"/>
      <c r="T1" s="298" t="s">
        <v>252</v>
      </c>
      <c r="U1" s="298"/>
    </row>
    <row r="2" spans="2:22" ht="12.75">
      <c r="B2" s="427" t="s">
        <v>250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2:22" ht="28.5" customHeight="1">
      <c r="B3" s="428" t="s">
        <v>284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</row>
    <row r="4" spans="2:22" ht="10.5" customHeight="1" thickBot="1">
      <c r="B4" s="299"/>
      <c r="C4" s="300"/>
      <c r="D4" s="300"/>
      <c r="E4" s="143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27.75" customHeight="1" thickBot="1">
      <c r="B5" s="429" t="s">
        <v>263</v>
      </c>
      <c r="C5" s="431" t="s">
        <v>264</v>
      </c>
      <c r="D5" s="429" t="s">
        <v>265</v>
      </c>
      <c r="E5" s="433"/>
      <c r="F5" s="418" t="s">
        <v>266</v>
      </c>
      <c r="G5" s="417"/>
      <c r="H5" s="417"/>
      <c r="I5" s="419"/>
      <c r="J5" s="417" t="s">
        <v>253</v>
      </c>
      <c r="K5" s="417"/>
      <c r="L5" s="417"/>
      <c r="M5" s="417"/>
      <c r="N5" s="418" t="s">
        <v>254</v>
      </c>
      <c r="O5" s="417"/>
      <c r="P5" s="417"/>
      <c r="Q5" s="419"/>
      <c r="R5" s="417" t="s">
        <v>171</v>
      </c>
      <c r="S5" s="417"/>
      <c r="T5" s="417"/>
      <c r="U5" s="419"/>
      <c r="V5" s="420" t="s">
        <v>271</v>
      </c>
    </row>
    <row r="6" spans="2:22" ht="36" customHeight="1" thickBot="1">
      <c r="B6" s="430"/>
      <c r="C6" s="432"/>
      <c r="D6" s="434"/>
      <c r="E6" s="435"/>
      <c r="F6" s="245" t="s">
        <v>172</v>
      </c>
      <c r="G6" s="246" t="s">
        <v>173</v>
      </c>
      <c r="H6" s="246" t="s">
        <v>174</v>
      </c>
      <c r="I6" s="247" t="s">
        <v>175</v>
      </c>
      <c r="J6" s="248" t="s">
        <v>172</v>
      </c>
      <c r="K6" s="246" t="s">
        <v>173</v>
      </c>
      <c r="L6" s="246" t="s">
        <v>174</v>
      </c>
      <c r="M6" s="249" t="s">
        <v>175</v>
      </c>
      <c r="N6" s="245" t="s">
        <v>172</v>
      </c>
      <c r="O6" s="246" t="s">
        <v>173</v>
      </c>
      <c r="P6" s="246" t="s">
        <v>174</v>
      </c>
      <c r="Q6" s="247" t="s">
        <v>176</v>
      </c>
      <c r="R6" s="248" t="s">
        <v>172</v>
      </c>
      <c r="S6" s="246" t="s">
        <v>173</v>
      </c>
      <c r="T6" s="246" t="s">
        <v>174</v>
      </c>
      <c r="U6" s="247" t="s">
        <v>175</v>
      </c>
      <c r="V6" s="421"/>
    </row>
    <row r="7" spans="2:22" ht="30" customHeight="1">
      <c r="B7" s="395">
        <v>1</v>
      </c>
      <c r="C7" s="422" t="s">
        <v>183</v>
      </c>
      <c r="D7" s="401" t="s">
        <v>177</v>
      </c>
      <c r="E7" s="425"/>
      <c r="F7" s="250">
        <f>'Прил 3'!N12/1000</f>
        <v>1.598</v>
      </c>
      <c r="G7" s="251">
        <f>'Прил 3'!O12/1000</f>
        <v>0.148</v>
      </c>
      <c r="H7" s="252">
        <f>'Прил 3'!P12</f>
        <v>150</v>
      </c>
      <c r="I7" s="253">
        <f>'Прил 3'!N122</f>
        <v>6.3</v>
      </c>
      <c r="J7" s="254">
        <f>'Прил 3'!N18/1000</f>
        <v>1.915</v>
      </c>
      <c r="K7" s="254">
        <f>'Прил 3'!O18/1000</f>
        <v>0.232</v>
      </c>
      <c r="L7" s="308">
        <f>'Прил 3'!P18</f>
        <v>170</v>
      </c>
      <c r="M7" s="255">
        <f>'Прил 3'!N128</f>
        <v>6.3</v>
      </c>
      <c r="N7" s="250">
        <f>'Прил 3'!N21/1000</f>
        <v>1.944</v>
      </c>
      <c r="O7" s="250">
        <f>'Прил 3'!O21/1000</f>
        <v>0.216</v>
      </c>
      <c r="P7" s="252">
        <f>'Прил 3'!P21</f>
        <v>180</v>
      </c>
      <c r="Q7" s="253">
        <f>'Прил 3'!N131</f>
        <v>6.2</v>
      </c>
      <c r="R7" s="254">
        <f>'Прил 3'!N29/1000</f>
        <v>1.804</v>
      </c>
      <c r="S7" s="254">
        <f>'Прил 3'!O29/1000</f>
        <v>0.189</v>
      </c>
      <c r="T7" s="252">
        <f>'Прил 3'!P29</f>
        <v>170</v>
      </c>
      <c r="U7" s="256">
        <f>'Прил 3'!N139</f>
        <v>6.2</v>
      </c>
      <c r="V7" s="144"/>
    </row>
    <row r="8" spans="2:22" ht="26.25" customHeight="1">
      <c r="B8" s="396"/>
      <c r="C8" s="423"/>
      <c r="D8" s="403" t="s">
        <v>178</v>
      </c>
      <c r="E8" s="426"/>
      <c r="F8" s="257">
        <f>'Прил 3'!Q12/1000</f>
        <v>0.029</v>
      </c>
      <c r="G8" s="257">
        <f>'Прил 3'!R12/1000</f>
        <v>0.027</v>
      </c>
      <c r="H8" s="259">
        <f>'Прил 3'!S12</f>
        <v>0</v>
      </c>
      <c r="I8" s="260">
        <f>'Прил 3'!O122</f>
        <v>6.3</v>
      </c>
      <c r="J8" s="261">
        <f>'Прил 3'!Q18/1000</f>
        <v>0.103</v>
      </c>
      <c r="K8" s="258">
        <f>'Прил 3'!R18/1000</f>
        <v>0.157</v>
      </c>
      <c r="L8" s="259">
        <f>'Прил 3'!S18</f>
        <v>5</v>
      </c>
      <c r="M8" s="262">
        <f>'Прил 3'!O128</f>
        <v>6.3</v>
      </c>
      <c r="N8" s="257">
        <f>'Прил 3'!Q21/1000</f>
        <v>0.04</v>
      </c>
      <c r="O8" s="257">
        <f>'Прил 3'!R21/1000</f>
        <v>0.025</v>
      </c>
      <c r="P8" s="259">
        <f>'Прил 3'!S21</f>
        <v>1</v>
      </c>
      <c r="Q8" s="260">
        <f>'Прил 3'!O131</f>
        <v>6.3</v>
      </c>
      <c r="R8" s="261">
        <f>'Прил 3'!Q29/1000</f>
        <v>0.076</v>
      </c>
      <c r="S8" s="261">
        <f>'Прил 3'!R29/1000</f>
        <v>0.139</v>
      </c>
      <c r="T8" s="312">
        <f>'Прил 3'!S29</f>
        <v>5</v>
      </c>
      <c r="U8" s="263">
        <f>'Прил 3'!O139</f>
        <v>6.3</v>
      </c>
      <c r="V8" s="145"/>
    </row>
    <row r="9" spans="2:22" ht="26.25" customHeight="1" thickBot="1">
      <c r="B9" s="397"/>
      <c r="C9" s="424"/>
      <c r="D9" s="405" t="s">
        <v>179</v>
      </c>
      <c r="E9" s="406"/>
      <c r="F9" s="264">
        <f>F7+F8</f>
        <v>1.627</v>
      </c>
      <c r="G9" s="265">
        <f>G7+G8</f>
        <v>0.175</v>
      </c>
      <c r="H9" s="266">
        <f>H7+H8</f>
        <v>150</v>
      </c>
      <c r="I9" s="267"/>
      <c r="J9" s="268">
        <f>J7+J8</f>
        <v>2.0180000000000002</v>
      </c>
      <c r="K9" s="265">
        <f>K7+K8</f>
        <v>0.389</v>
      </c>
      <c r="L9" s="266">
        <f>L7+L8</f>
        <v>175</v>
      </c>
      <c r="M9" s="269"/>
      <c r="N9" s="264">
        <f>N7+N8</f>
        <v>1.984</v>
      </c>
      <c r="O9" s="265">
        <f>O7+O8</f>
        <v>0.241</v>
      </c>
      <c r="P9" s="266">
        <f>P7+P8</f>
        <v>181</v>
      </c>
      <c r="Q9" s="267"/>
      <c r="R9" s="268">
        <f>R7+R8</f>
        <v>1.8800000000000001</v>
      </c>
      <c r="S9" s="265">
        <f>S7+S8</f>
        <v>0.328</v>
      </c>
      <c r="T9" s="266">
        <f>T7+T8</f>
        <v>175</v>
      </c>
      <c r="U9" s="270"/>
      <c r="V9" s="146"/>
    </row>
    <row r="10" spans="2:22" ht="25.5" customHeight="1">
      <c r="B10" s="407">
        <v>2</v>
      </c>
      <c r="C10" s="410" t="s">
        <v>184</v>
      </c>
      <c r="D10" s="401" t="s">
        <v>180</v>
      </c>
      <c r="E10" s="402"/>
      <c r="F10" s="271">
        <f>'Прил 3'!H12/1000</f>
        <v>8.58</v>
      </c>
      <c r="G10" s="271">
        <f>'Прил 3'!I12/1000</f>
        <v>4.62</v>
      </c>
      <c r="H10" s="316">
        <v>42</v>
      </c>
      <c r="I10" s="272"/>
      <c r="J10" s="273">
        <f>'Прил 3'!H18/1000</f>
        <v>10.56</v>
      </c>
      <c r="K10" s="273">
        <f>'Прил 3'!I18/1000</f>
        <v>6.336</v>
      </c>
      <c r="L10" s="316">
        <v>62</v>
      </c>
      <c r="M10" s="274"/>
      <c r="N10" s="271">
        <f>'Прил 3'!H21/1000</f>
        <v>10.164</v>
      </c>
      <c r="O10" s="271">
        <f>'Прил 3'!I21/1000</f>
        <v>5.632</v>
      </c>
      <c r="P10" s="316">
        <v>59</v>
      </c>
      <c r="Q10" s="272"/>
      <c r="R10" s="273">
        <f>'Прил 3'!H29/1000</f>
        <v>8.536</v>
      </c>
      <c r="S10" s="273">
        <f>'Прил 3'!I29/1000</f>
        <v>4.488</v>
      </c>
      <c r="T10" s="316">
        <v>37</v>
      </c>
      <c r="U10" s="275"/>
      <c r="V10" s="289"/>
    </row>
    <row r="11" spans="2:22" ht="24" customHeight="1">
      <c r="B11" s="408"/>
      <c r="C11" s="411"/>
      <c r="D11" s="403" t="s">
        <v>178</v>
      </c>
      <c r="E11" s="404"/>
      <c r="F11" s="276">
        <f>'Прил 3'!K12/1000</f>
        <v>3.696</v>
      </c>
      <c r="G11" s="276">
        <f>'Прил 3'!L12/1000</f>
        <v>3.828</v>
      </c>
      <c r="H11" s="317">
        <v>37</v>
      </c>
      <c r="I11" s="278"/>
      <c r="J11" s="279">
        <f>'Прил 3'!K18/1000</f>
        <v>6.644</v>
      </c>
      <c r="K11" s="279">
        <f>'Прил 3'!L18/1000</f>
        <v>5.588</v>
      </c>
      <c r="L11" s="317">
        <v>51</v>
      </c>
      <c r="M11" s="280"/>
      <c r="N11" s="276">
        <f>'Прил 3'!K21/1000</f>
        <v>5.94</v>
      </c>
      <c r="O11" s="276">
        <f>'Прил 3'!L21/1000</f>
        <v>4.224</v>
      </c>
      <c r="P11" s="317">
        <v>51</v>
      </c>
      <c r="Q11" s="278"/>
      <c r="R11" s="279">
        <f>'Прил 3'!K29/1000</f>
        <v>4.004</v>
      </c>
      <c r="S11" s="279">
        <f>'Прил 3'!L29/1000</f>
        <v>3.652</v>
      </c>
      <c r="T11" s="317">
        <v>27</v>
      </c>
      <c r="U11" s="281"/>
      <c r="V11" s="288"/>
    </row>
    <row r="12" spans="2:22" ht="26.25" customHeight="1">
      <c r="B12" s="408"/>
      <c r="C12" s="411"/>
      <c r="D12" s="413" t="s">
        <v>179</v>
      </c>
      <c r="E12" s="414"/>
      <c r="F12" s="276">
        <f>F10+F11</f>
        <v>12.276</v>
      </c>
      <c r="G12" s="277">
        <f>G10+G11</f>
        <v>8.448</v>
      </c>
      <c r="H12" s="281">
        <f>H10+H11</f>
        <v>79</v>
      </c>
      <c r="I12" s="282"/>
      <c r="J12" s="279">
        <f>J10+J11</f>
        <v>17.204</v>
      </c>
      <c r="K12" s="277">
        <f>K10+K11</f>
        <v>11.924</v>
      </c>
      <c r="L12" s="281">
        <f>L10+L11</f>
        <v>113</v>
      </c>
      <c r="M12" s="283"/>
      <c r="N12" s="276">
        <f>N10+N11</f>
        <v>16.104</v>
      </c>
      <c r="O12" s="277">
        <f>O10+O11</f>
        <v>9.856</v>
      </c>
      <c r="P12" s="281">
        <f>P10+P11</f>
        <v>110</v>
      </c>
      <c r="Q12" s="282"/>
      <c r="R12" s="279">
        <f>R10+R11</f>
        <v>12.54</v>
      </c>
      <c r="S12" s="277">
        <f>S10+S11</f>
        <v>8.14</v>
      </c>
      <c r="T12" s="281">
        <f>T10+T11</f>
        <v>64</v>
      </c>
      <c r="U12" s="284"/>
      <c r="V12" s="147"/>
    </row>
    <row r="13" spans="2:22" ht="30" customHeight="1">
      <c r="B13" s="408"/>
      <c r="C13" s="411"/>
      <c r="D13" s="413" t="s">
        <v>181</v>
      </c>
      <c r="E13" s="414"/>
      <c r="F13" s="285">
        <f>'Прил 3'!B122+'Прил 3'!E122</f>
        <v>2.2</v>
      </c>
      <c r="G13" s="285">
        <f>'Прил 3'!C122+'Прил 3'!F122</f>
        <v>1.1</v>
      </c>
      <c r="H13" s="281">
        <f>'Прил 3'!D122+'Прил 3'!G122</f>
        <v>150</v>
      </c>
      <c r="I13" s="282">
        <v>10.1</v>
      </c>
      <c r="J13" s="286">
        <f>'Прил 3'!B128+'Прил 3'!E128</f>
        <v>2.4</v>
      </c>
      <c r="K13" s="286">
        <f>'Прил 3'!C128+'Прил 3'!F128</f>
        <v>1.2</v>
      </c>
      <c r="L13" s="281">
        <f>'Прил 3'!D128+'Прил 3'!G128</f>
        <v>150</v>
      </c>
      <c r="M13" s="283">
        <v>10.1</v>
      </c>
      <c r="N13" s="286">
        <f>'Прил 3'!B131+'Прил 3'!E131</f>
        <v>2.4</v>
      </c>
      <c r="O13" s="286">
        <f>'Прил 3'!C131+'Прил 3'!F131</f>
        <v>1.2</v>
      </c>
      <c r="P13" s="281">
        <f>'Прил 3'!D131+'Прил 3'!G131</f>
        <v>150</v>
      </c>
      <c r="Q13" s="282">
        <v>10.1</v>
      </c>
      <c r="R13" s="286">
        <f>'Прил 3'!B139+'Прил 3'!E139</f>
        <v>2.4</v>
      </c>
      <c r="S13" s="286">
        <f>'Прил 3'!C139+'Прил 3'!F139</f>
        <v>1.2</v>
      </c>
      <c r="T13" s="281">
        <f>'Прил 3'!D139+'Прил 3'!G139</f>
        <v>150</v>
      </c>
      <c r="U13" s="287">
        <v>10.1</v>
      </c>
      <c r="V13" s="147"/>
    </row>
    <row r="14" spans="2:22" ht="27.75" customHeight="1" thickBot="1">
      <c r="B14" s="409"/>
      <c r="C14" s="412"/>
      <c r="D14" s="415" t="s">
        <v>182</v>
      </c>
      <c r="E14" s="416"/>
      <c r="F14" s="301">
        <f>F12+F13</f>
        <v>14.475999999999999</v>
      </c>
      <c r="G14" s="302">
        <f>G12+G13</f>
        <v>9.548</v>
      </c>
      <c r="H14" s="303">
        <f>H12+H13</f>
        <v>229</v>
      </c>
      <c r="I14" s="304"/>
      <c r="J14" s="305">
        <f>J12+J13</f>
        <v>19.604</v>
      </c>
      <c r="K14" s="302">
        <f>K12+K13</f>
        <v>13.123999999999999</v>
      </c>
      <c r="L14" s="303">
        <f>L12+L13</f>
        <v>263</v>
      </c>
      <c r="M14" s="306"/>
      <c r="N14" s="301">
        <f>N12+N13</f>
        <v>18.503999999999998</v>
      </c>
      <c r="O14" s="302">
        <f>O12+O13</f>
        <v>11.056</v>
      </c>
      <c r="P14" s="303">
        <f>P12+P13</f>
        <v>260</v>
      </c>
      <c r="Q14" s="304"/>
      <c r="R14" s="305">
        <f>R12+R13</f>
        <v>14.94</v>
      </c>
      <c r="S14" s="302">
        <f>S12+S13</f>
        <v>9.34</v>
      </c>
      <c r="T14" s="303">
        <f>T12+T13</f>
        <v>214</v>
      </c>
      <c r="U14" s="307"/>
      <c r="V14" s="304"/>
    </row>
    <row r="15" spans="2:22" ht="27.75" customHeight="1">
      <c r="B15" s="395">
        <v>3</v>
      </c>
      <c r="C15" s="398" t="s">
        <v>185</v>
      </c>
      <c r="D15" s="401" t="s">
        <v>180</v>
      </c>
      <c r="E15" s="402"/>
      <c r="F15" s="250">
        <f>'Прил 3'!B12/1000</f>
        <v>3.978</v>
      </c>
      <c r="G15" s="250">
        <f>'Прил 3'!C12/1000</f>
        <v>2.796</v>
      </c>
      <c r="H15" s="252">
        <f>'Прил 3'!D12</f>
        <v>235</v>
      </c>
      <c r="I15" s="253">
        <f>'Прил 3'!L122</f>
        <v>10.3</v>
      </c>
      <c r="J15" s="254">
        <f>'Прил 3'!B18/1000</f>
        <v>4.122</v>
      </c>
      <c r="K15" s="254">
        <f>'Прил 3'!C18/1000</f>
        <v>2.934</v>
      </c>
      <c r="L15" s="252">
        <f>'Прил 3'!D18</f>
        <v>255</v>
      </c>
      <c r="M15" s="255">
        <f>'Прил 3'!L128</f>
        <v>10.1</v>
      </c>
      <c r="N15" s="250">
        <f>'Прил 3'!B21/1000</f>
        <v>4.098</v>
      </c>
      <c r="O15" s="250">
        <f>'Прил 3'!C21/1000</f>
        <v>2.946</v>
      </c>
      <c r="P15" s="252">
        <f>'Прил 3'!D21</f>
        <v>250</v>
      </c>
      <c r="Q15" s="253">
        <f>'Прил 3'!L131</f>
        <v>10.1</v>
      </c>
      <c r="R15" s="254">
        <f>'Прил 3'!B29/1000</f>
        <v>4.002</v>
      </c>
      <c r="S15" s="254">
        <f>'Прил 3'!C29/1000</f>
        <v>2.844</v>
      </c>
      <c r="T15" s="252">
        <f>'Прил 3'!D29</f>
        <v>250</v>
      </c>
      <c r="U15" s="256">
        <f>'Прил 3'!L139</f>
        <v>10.1</v>
      </c>
      <c r="V15" s="144"/>
    </row>
    <row r="16" spans="2:22" ht="28.5" customHeight="1">
      <c r="B16" s="396"/>
      <c r="C16" s="399"/>
      <c r="D16" s="403" t="s">
        <v>178</v>
      </c>
      <c r="E16" s="404"/>
      <c r="F16" s="257">
        <f>'Прил 3'!E12/1000</f>
        <v>3.276</v>
      </c>
      <c r="G16" s="257">
        <f>'Прил 3'!F12/1000</f>
        <v>1.932</v>
      </c>
      <c r="H16" s="259">
        <f>'Прил 3'!D12</f>
        <v>235</v>
      </c>
      <c r="I16" s="260">
        <f>'Прил 3'!M122</f>
        <v>10.3</v>
      </c>
      <c r="J16" s="261">
        <f>'Прил 3'!E18/1000</f>
        <v>3.93</v>
      </c>
      <c r="K16" s="261">
        <f>'Прил 3'!F18/1000</f>
        <v>2.316</v>
      </c>
      <c r="L16" s="259">
        <f>'Прил 3'!G18</f>
        <v>225</v>
      </c>
      <c r="M16" s="262">
        <f>'Прил 3'!M128</f>
        <v>10.1</v>
      </c>
      <c r="N16" s="257">
        <f>'Прил 3'!E21/1000</f>
        <v>3.876</v>
      </c>
      <c r="O16" s="257">
        <f>'Прил 3'!F21/1000</f>
        <v>2.22</v>
      </c>
      <c r="P16" s="259">
        <f>'Прил 3'!G21</f>
        <v>225</v>
      </c>
      <c r="Q16" s="260">
        <f>'Прил 3'!M131</f>
        <v>10.1</v>
      </c>
      <c r="R16" s="261">
        <f>'Прил 3'!E29/1000</f>
        <v>3.576</v>
      </c>
      <c r="S16" s="261">
        <f>'Прил 3'!F29/1000</f>
        <v>2.064</v>
      </c>
      <c r="T16" s="259">
        <f>'Прил 3'!G29</f>
        <v>210</v>
      </c>
      <c r="U16" s="263">
        <f>'Прил 3'!M139</f>
        <v>10.2</v>
      </c>
      <c r="V16" s="145"/>
    </row>
    <row r="17" spans="2:22" ht="30" customHeight="1" thickBot="1">
      <c r="B17" s="397"/>
      <c r="C17" s="400"/>
      <c r="D17" s="405" t="s">
        <v>179</v>
      </c>
      <c r="E17" s="406"/>
      <c r="F17" s="264">
        <f>F15+F16</f>
        <v>7.254</v>
      </c>
      <c r="G17" s="265">
        <f>G15+G16</f>
        <v>4.728</v>
      </c>
      <c r="H17" s="266">
        <f>H15+H16</f>
        <v>470</v>
      </c>
      <c r="I17" s="267"/>
      <c r="J17" s="268">
        <f>J15+J16</f>
        <v>8.052</v>
      </c>
      <c r="K17" s="265">
        <f>K15+K16</f>
        <v>5.25</v>
      </c>
      <c r="L17" s="266">
        <f>L15+L16</f>
        <v>480</v>
      </c>
      <c r="M17" s="269"/>
      <c r="N17" s="264">
        <f>N15+N16</f>
        <v>7.974</v>
      </c>
      <c r="O17" s="265">
        <f>O15+O16</f>
        <v>5.166</v>
      </c>
      <c r="P17" s="266">
        <f>P15+P16</f>
        <v>475</v>
      </c>
      <c r="Q17" s="267"/>
      <c r="R17" s="268">
        <f>R15+R16</f>
        <v>7.577999999999999</v>
      </c>
      <c r="S17" s="265">
        <f>S15+S16</f>
        <v>4.9079999999999995</v>
      </c>
      <c r="T17" s="266">
        <f>T15+T16</f>
        <v>460</v>
      </c>
      <c r="U17" s="270"/>
      <c r="V17" s="146"/>
    </row>
    <row r="18" spans="2:23" ht="14.25">
      <c r="B18" s="298"/>
      <c r="C18" s="297"/>
      <c r="D18" s="297"/>
      <c r="E18" s="142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142"/>
    </row>
    <row r="19" spans="7:21" s="41" customFormat="1" ht="24.75" customHeight="1" hidden="1" outlineLevel="1">
      <c r="G19" s="318"/>
      <c r="H19" s="319" t="s">
        <v>272</v>
      </c>
      <c r="I19" s="320"/>
      <c r="J19" s="318"/>
      <c r="K19" s="321"/>
      <c r="L19" s="320"/>
      <c r="M19" s="322" t="s">
        <v>273</v>
      </c>
      <c r="N19" s="322"/>
      <c r="O19" s="323"/>
      <c r="P19" s="40"/>
      <c r="Q19" s="39"/>
      <c r="R19" s="39"/>
      <c r="S19" s="40"/>
      <c r="T19" s="38"/>
      <c r="U19" s="38"/>
    </row>
    <row r="20" ht="12.75" collapsed="1"/>
    <row r="21" spans="1:23" ht="12.75">
      <c r="A21" s="153"/>
      <c r="C21" s="153" t="s">
        <v>258</v>
      </c>
      <c r="D21" s="41"/>
      <c r="E21" s="298"/>
      <c r="F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142"/>
    </row>
    <row r="22" spans="2:6" ht="12.75">
      <c r="B22" s="41"/>
      <c r="C22" s="41" t="s">
        <v>255</v>
      </c>
      <c r="D22" s="158"/>
      <c r="E22" s="298"/>
      <c r="F22" s="298"/>
    </row>
    <row r="23" spans="2:23" ht="14.25">
      <c r="B23" s="298"/>
      <c r="C23" s="297"/>
      <c r="D23" s="297"/>
      <c r="E23" s="142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142"/>
    </row>
    <row r="24" spans="8:23" ht="12.75"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142"/>
    </row>
    <row r="25" spans="8:23" ht="12.75"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142"/>
    </row>
    <row r="26" spans="2:23" ht="14.25">
      <c r="B26" s="298"/>
      <c r="C26" s="297"/>
      <c r="D26" s="297"/>
      <c r="E26" s="142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142"/>
    </row>
  </sheetData>
  <sheetProtection/>
  <mergeCells count="27">
    <mergeCell ref="B7:B9"/>
    <mergeCell ref="C7:C9"/>
    <mergeCell ref="D7:E7"/>
    <mergeCell ref="D8:E8"/>
    <mergeCell ref="D9:E9"/>
    <mergeCell ref="B2:V2"/>
    <mergeCell ref="B3:V3"/>
    <mergeCell ref="B5:B6"/>
    <mergeCell ref="C5:C6"/>
    <mergeCell ref="D5:E6"/>
    <mergeCell ref="D13:E13"/>
    <mergeCell ref="D14:E14"/>
    <mergeCell ref="J5:M5"/>
    <mergeCell ref="N5:Q5"/>
    <mergeCell ref="R5:U5"/>
    <mergeCell ref="V5:V6"/>
    <mergeCell ref="F5:I5"/>
    <mergeCell ref="B15:B17"/>
    <mergeCell ref="C15:C17"/>
    <mergeCell ref="D15:E15"/>
    <mergeCell ref="D16:E16"/>
    <mergeCell ref="D17:E17"/>
    <mergeCell ref="B10:B14"/>
    <mergeCell ref="C10:C14"/>
    <mergeCell ref="D10:E10"/>
    <mergeCell ref="D11:E11"/>
    <mergeCell ref="D12:E12"/>
  </mergeCells>
  <printOptions/>
  <pageMargins left="0.5905511811023623" right="0.15748031496062992" top="0.3937007874015748" bottom="0.3937007874015748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M27" sqref="M27"/>
    </sheetView>
  </sheetViews>
  <sheetFormatPr defaultColWidth="9.00390625" defaultRowHeight="12.75" outlineLevelRow="1"/>
  <cols>
    <col min="1" max="1" width="4.625" style="0" customWidth="1"/>
    <col min="2" max="2" width="7.875" style="0" customWidth="1"/>
    <col min="3" max="3" width="21.875" style="0" customWidth="1"/>
    <col min="4" max="4" width="24.375" style="0" customWidth="1"/>
    <col min="5" max="5" width="25.125" style="0" customWidth="1"/>
    <col min="8" max="8" width="14.375" style="0" customWidth="1"/>
  </cols>
  <sheetData>
    <row r="1" spans="2:5" ht="12.75">
      <c r="B1" s="8"/>
      <c r="C1" s="8"/>
      <c r="D1" s="9"/>
      <c r="E1" s="151" t="s">
        <v>205</v>
      </c>
    </row>
    <row r="2" spans="2:4" ht="28.5" customHeight="1">
      <c r="B2" s="2"/>
      <c r="C2" s="3" t="s">
        <v>92</v>
      </c>
      <c r="D2" s="10"/>
    </row>
    <row r="3" spans="2:4" ht="31.5" customHeight="1">
      <c r="B3" s="33" t="s">
        <v>131</v>
      </c>
      <c r="D3" s="10"/>
    </row>
    <row r="4" spans="2:5" s="18" customFormat="1" ht="21.75" customHeight="1">
      <c r="B4" s="19"/>
      <c r="C4" s="137"/>
      <c r="D4" s="139" t="s">
        <v>283</v>
      </c>
      <c r="E4" s="140"/>
    </row>
    <row r="5" spans="2:5" ht="21.75" customHeight="1">
      <c r="B5" s="2"/>
      <c r="C5" s="138"/>
      <c r="D5" s="141" t="s">
        <v>125</v>
      </c>
      <c r="E5" s="138"/>
    </row>
    <row r="6" spans="2:4" ht="18.75" customHeight="1">
      <c r="B6" s="2"/>
      <c r="D6" s="11"/>
    </row>
    <row r="7" spans="2:7" ht="17.25" customHeight="1">
      <c r="B7" s="4" t="s">
        <v>93</v>
      </c>
      <c r="C7" s="6" t="s">
        <v>94</v>
      </c>
      <c r="D7" s="12" t="s">
        <v>203</v>
      </c>
      <c r="E7" s="13" t="s">
        <v>204</v>
      </c>
      <c r="F7" s="117"/>
      <c r="G7" s="118"/>
    </row>
    <row r="8" spans="2:5" ht="18.75" customHeight="1">
      <c r="B8" s="5"/>
      <c r="C8" s="7"/>
      <c r="D8" s="14" t="s">
        <v>129</v>
      </c>
      <c r="E8" s="15" t="s">
        <v>130</v>
      </c>
    </row>
    <row r="9" spans="2:7" ht="13.5" customHeight="1">
      <c r="B9" s="1">
        <v>1</v>
      </c>
      <c r="C9" s="2" t="s">
        <v>160</v>
      </c>
      <c r="D9" s="31">
        <f>'Прил 3'!Q86</f>
        <v>21439</v>
      </c>
      <c r="E9" s="31">
        <f>'Прил 3'!R86</f>
        <v>13213</v>
      </c>
      <c r="F9" s="114"/>
      <c r="G9" s="11"/>
    </row>
    <row r="10" spans="2:7" ht="13.5" customHeight="1">
      <c r="B10" s="1">
        <f>B9+1</f>
        <v>2</v>
      </c>
      <c r="C10" s="1" t="s">
        <v>161</v>
      </c>
      <c r="D10" s="31">
        <f>'Прил 3'!Q87</f>
        <v>21382</v>
      </c>
      <c r="E10" s="31">
        <f>'Прил 3'!R87</f>
        <v>13478</v>
      </c>
      <c r="F10" s="115"/>
      <c r="G10" s="11"/>
    </row>
    <row r="11" spans="2:7" ht="13.5" customHeight="1">
      <c r="B11" s="1">
        <f aca="true" t="shared" si="0" ref="B11:B29">B10+1</f>
        <v>3</v>
      </c>
      <c r="C11" s="1" t="s">
        <v>162</v>
      </c>
      <c r="D11" s="31">
        <f>'Прил 3'!Q88</f>
        <v>20361</v>
      </c>
      <c r="E11" s="31">
        <f>'Прил 3'!R88</f>
        <v>12858</v>
      </c>
      <c r="F11" s="115"/>
      <c r="G11" s="11"/>
    </row>
    <row r="12" spans="2:7" ht="13.5" customHeight="1">
      <c r="B12" s="1">
        <f t="shared" si="0"/>
        <v>4</v>
      </c>
      <c r="C12" s="1" t="s">
        <v>163</v>
      </c>
      <c r="D12" s="31">
        <f>'Прил 3'!Q89</f>
        <v>20293</v>
      </c>
      <c r="E12" s="31">
        <f>'Прил 3'!R89</f>
        <v>12510</v>
      </c>
      <c r="F12" s="115"/>
      <c r="G12" s="11"/>
    </row>
    <row r="13" spans="2:7" ht="13.5" customHeight="1">
      <c r="B13" s="1">
        <f t="shared" si="0"/>
        <v>5</v>
      </c>
      <c r="C13" s="1" t="s">
        <v>164</v>
      </c>
      <c r="D13" s="31">
        <f>'Прил 3'!Q90</f>
        <v>22630</v>
      </c>
      <c r="E13" s="31">
        <f>'Прил 3'!R90</f>
        <v>14540</v>
      </c>
      <c r="F13" s="115"/>
      <c r="G13" s="11"/>
    </row>
    <row r="14" spans="2:7" ht="13.5" customHeight="1">
      <c r="B14" s="1">
        <f t="shared" si="0"/>
        <v>6</v>
      </c>
      <c r="C14" s="1" t="s">
        <v>165</v>
      </c>
      <c r="D14" s="31">
        <f>'Прил 3'!Q91</f>
        <v>23995</v>
      </c>
      <c r="E14" s="31">
        <f>'Прил 3'!R91</f>
        <v>15127</v>
      </c>
      <c r="F14" s="115"/>
      <c r="G14" s="11"/>
    </row>
    <row r="15" spans="2:7" ht="13.5" customHeight="1">
      <c r="B15" s="1">
        <f t="shared" si="0"/>
        <v>7</v>
      </c>
      <c r="C15" s="1" t="s">
        <v>98</v>
      </c>
      <c r="D15" s="31">
        <f>'Прил 3'!Q92</f>
        <v>24320</v>
      </c>
      <c r="E15" s="31">
        <f>'Прил 3'!R92</f>
        <v>15702</v>
      </c>
      <c r="F15" s="115"/>
      <c r="G15" s="11"/>
    </row>
    <row r="16" spans="2:7" ht="13.5" customHeight="1">
      <c r="B16" s="1">
        <f t="shared" si="0"/>
        <v>8</v>
      </c>
      <c r="C16" s="1" t="s">
        <v>99</v>
      </c>
      <c r="D16" s="31">
        <f>'Прил 3'!Q93</f>
        <v>23536</v>
      </c>
      <c r="E16" s="31">
        <f>'Прил 3'!R93</f>
        <v>14556</v>
      </c>
      <c r="F16" s="115"/>
      <c r="G16" s="11"/>
    </row>
    <row r="17" spans="2:7" ht="13.5" customHeight="1">
      <c r="B17" s="1">
        <f t="shared" si="0"/>
        <v>9</v>
      </c>
      <c r="C17" s="1" t="s">
        <v>100</v>
      </c>
      <c r="D17" s="31">
        <f>'Прил 3'!Q94</f>
        <v>23676</v>
      </c>
      <c r="E17" s="31">
        <f>'Прил 3'!R94</f>
        <v>14665</v>
      </c>
      <c r="F17" s="115"/>
      <c r="G17" s="11"/>
    </row>
    <row r="18" spans="2:7" ht="13.5" customHeight="1">
      <c r="B18" s="1">
        <f t="shared" si="0"/>
        <v>10</v>
      </c>
      <c r="C18" s="1" t="s">
        <v>101</v>
      </c>
      <c r="D18" s="31">
        <f>'Прил 3'!Q95</f>
        <v>23724</v>
      </c>
      <c r="E18" s="31">
        <f>'Прил 3'!R95</f>
        <v>14569</v>
      </c>
      <c r="F18" s="115"/>
      <c r="G18" s="11"/>
    </row>
    <row r="19" spans="2:7" ht="13.5" customHeight="1">
      <c r="B19" s="1">
        <f t="shared" si="0"/>
        <v>11</v>
      </c>
      <c r="C19" s="1" t="s">
        <v>102</v>
      </c>
      <c r="D19" s="31">
        <f>'Прил 3'!Q96</f>
        <v>22291</v>
      </c>
      <c r="E19" s="31">
        <f>'Прил 3'!R96</f>
        <v>13548</v>
      </c>
      <c r="F19" s="115"/>
      <c r="G19" s="11"/>
    </row>
    <row r="20" spans="2:7" ht="13.5" customHeight="1">
      <c r="B20" s="1">
        <f t="shared" si="0"/>
        <v>12</v>
      </c>
      <c r="C20" s="1" t="s">
        <v>103</v>
      </c>
      <c r="D20" s="31">
        <f>'Прил 3'!Q97</f>
        <v>22073</v>
      </c>
      <c r="E20" s="31">
        <f>'Прил 3'!R97</f>
        <v>13276</v>
      </c>
      <c r="F20" s="115"/>
      <c r="G20" s="11"/>
    </row>
    <row r="21" spans="2:7" ht="13.5" customHeight="1">
      <c r="B21" s="1">
        <f t="shared" si="0"/>
        <v>13</v>
      </c>
      <c r="C21" s="1" t="s">
        <v>104</v>
      </c>
      <c r="D21" s="31">
        <f>'Прил 3'!Q98</f>
        <v>23232</v>
      </c>
      <c r="E21" s="31">
        <f>'Прил 3'!R98</f>
        <v>14029</v>
      </c>
      <c r="F21" s="115"/>
      <c r="G21" s="11"/>
    </row>
    <row r="22" spans="2:7" ht="13.5" customHeight="1">
      <c r="B22" s="1">
        <f t="shared" si="0"/>
        <v>14</v>
      </c>
      <c r="C22" s="1" t="s">
        <v>105</v>
      </c>
      <c r="D22" s="31">
        <f>'Прил 3'!Q99</f>
        <v>22570</v>
      </c>
      <c r="E22" s="31">
        <f>'Прил 3'!R99</f>
        <v>13452</v>
      </c>
      <c r="F22" s="115"/>
      <c r="G22" s="11"/>
    </row>
    <row r="23" spans="2:7" ht="13.5" customHeight="1">
      <c r="B23" s="1">
        <f t="shared" si="0"/>
        <v>15</v>
      </c>
      <c r="C23" s="1" t="s">
        <v>106</v>
      </c>
      <c r="D23" s="31">
        <f>'Прил 3'!Q100</f>
        <v>21882</v>
      </c>
      <c r="E23" s="31">
        <f>'Прил 3'!R100</f>
        <v>12900</v>
      </c>
      <c r="F23" s="115"/>
      <c r="G23" s="11"/>
    </row>
    <row r="24" spans="2:7" ht="13.5" customHeight="1">
      <c r="B24" s="1">
        <f t="shared" si="0"/>
        <v>16</v>
      </c>
      <c r="C24" s="1" t="s">
        <v>107</v>
      </c>
      <c r="D24" s="31">
        <f>'Прил 3'!Q101</f>
        <v>21676</v>
      </c>
      <c r="E24" s="31">
        <f>'Прил 3'!R101</f>
        <v>12356</v>
      </c>
      <c r="F24" s="115"/>
      <c r="G24" s="11"/>
    </row>
    <row r="25" spans="2:7" ht="13.5" customHeight="1">
      <c r="B25" s="1">
        <f t="shared" si="0"/>
        <v>17</v>
      </c>
      <c r="C25" s="1" t="s">
        <v>108</v>
      </c>
      <c r="D25" s="31">
        <f>'Прил 3'!Q102</f>
        <v>22159</v>
      </c>
      <c r="E25" s="31">
        <f>'Прил 3'!R102</f>
        <v>13159</v>
      </c>
      <c r="F25" s="115"/>
      <c r="G25" s="11"/>
    </row>
    <row r="26" spans="2:7" ht="13.5" customHeight="1">
      <c r="B26" s="1">
        <f t="shared" si="0"/>
        <v>18</v>
      </c>
      <c r="C26" s="1" t="s">
        <v>109</v>
      </c>
      <c r="D26" s="31">
        <f>'Прил 3'!Q103</f>
        <v>21501</v>
      </c>
      <c r="E26" s="31">
        <f>'Прил 3'!R103</f>
        <v>13063</v>
      </c>
      <c r="F26" s="115"/>
      <c r="G26" s="11"/>
    </row>
    <row r="27" spans="2:7" ht="13.5" customHeight="1">
      <c r="B27" s="1">
        <f t="shared" si="0"/>
        <v>19</v>
      </c>
      <c r="C27" s="1" t="s">
        <v>110</v>
      </c>
      <c r="D27" s="31">
        <f>'Прил 3'!Q104</f>
        <v>17736</v>
      </c>
      <c r="E27" s="31">
        <f>'Прил 3'!R104</f>
        <v>11023</v>
      </c>
      <c r="F27" s="115"/>
      <c r="G27" s="11"/>
    </row>
    <row r="28" spans="2:7" ht="13.5" customHeight="1">
      <c r="B28" s="1">
        <f t="shared" si="0"/>
        <v>20</v>
      </c>
      <c r="C28" s="1" t="s">
        <v>111</v>
      </c>
      <c r="D28" s="31">
        <f>'Прил 3'!Q105</f>
        <v>20406</v>
      </c>
      <c r="E28" s="31">
        <f>'Прил 3'!R105</f>
        <v>11980</v>
      </c>
      <c r="F28" s="115"/>
      <c r="G28" s="11"/>
    </row>
    <row r="29" spans="2:7" ht="13.5" customHeight="1">
      <c r="B29" s="1">
        <f t="shared" si="0"/>
        <v>21</v>
      </c>
      <c r="C29" s="1" t="s">
        <v>146</v>
      </c>
      <c r="D29" s="31">
        <f>'Прил 3'!Q106</f>
        <v>21942</v>
      </c>
      <c r="E29" s="31">
        <f>'Прил 3'!R106</f>
        <v>13853</v>
      </c>
      <c r="F29" s="115"/>
      <c r="G29" s="11"/>
    </row>
    <row r="30" spans="2:7" ht="13.5" customHeight="1">
      <c r="B30" s="1">
        <f>B29+1</f>
        <v>22</v>
      </c>
      <c r="C30" s="1" t="s">
        <v>95</v>
      </c>
      <c r="D30" s="31">
        <f>'Прил 3'!Q107</f>
        <v>21975</v>
      </c>
      <c r="E30" s="31">
        <f>'Прил 3'!R107</f>
        <v>14035</v>
      </c>
      <c r="F30" s="115"/>
      <c r="G30" s="11"/>
    </row>
    <row r="31" spans="2:7" ht="13.5" customHeight="1">
      <c r="B31" s="1">
        <f>B30+1</f>
        <v>23</v>
      </c>
      <c r="C31" s="1" t="s">
        <v>96</v>
      </c>
      <c r="D31" s="31">
        <f>'Прил 3'!Q108</f>
        <v>21578</v>
      </c>
      <c r="E31" s="31">
        <f>'Прил 3'!R108</f>
        <v>14084</v>
      </c>
      <c r="F31" s="115"/>
      <c r="G31" s="11"/>
    </row>
    <row r="32" spans="2:7" ht="13.5" customHeight="1">
      <c r="B32" s="1">
        <f>B31+1</f>
        <v>24</v>
      </c>
      <c r="C32" s="1" t="s">
        <v>97</v>
      </c>
      <c r="D32" s="31">
        <f>'Прил 3'!Q109</f>
        <v>21113</v>
      </c>
      <c r="E32" s="31">
        <f>'Прил 3'!R109</f>
        <v>13660</v>
      </c>
      <c r="F32" s="115"/>
      <c r="G32" s="11"/>
    </row>
    <row r="33" spans="2:7" ht="15">
      <c r="B33" s="6"/>
      <c r="C33" s="6" t="s">
        <v>112</v>
      </c>
      <c r="D33" s="32">
        <f>SUM(D9:D32)</f>
        <v>527490</v>
      </c>
      <c r="E33" s="32">
        <f>SUM(E9:E32)</f>
        <v>325636</v>
      </c>
      <c r="F33" s="116"/>
      <c r="G33" s="62"/>
    </row>
    <row r="34" spans="2:6" ht="12.75">
      <c r="B34" s="7"/>
      <c r="C34" s="7" t="s">
        <v>113</v>
      </c>
      <c r="D34" s="16"/>
      <c r="E34" s="16"/>
      <c r="F34" s="106"/>
    </row>
    <row r="35" spans="2:7" ht="12.75">
      <c r="B35" s="2"/>
      <c r="C35" s="2"/>
      <c r="D35" s="11"/>
      <c r="G35" s="11"/>
    </row>
    <row r="36" spans="2:4" ht="12.75">
      <c r="B36" s="2"/>
      <c r="C36" s="2"/>
      <c r="D36" s="105"/>
    </row>
    <row r="37" ht="12.75" hidden="1" outlineLevel="1">
      <c r="D37" s="11"/>
    </row>
    <row r="38" spans="2:6" ht="12.75" hidden="1" outlineLevel="1">
      <c r="B38" s="100" t="s">
        <v>274</v>
      </c>
      <c r="C38" s="63"/>
      <c r="D38" s="79"/>
      <c r="E38" s="63" t="s">
        <v>273</v>
      </c>
      <c r="F38" s="59"/>
    </row>
    <row r="39" spans="2:5" ht="12.75" hidden="1" outlineLevel="1">
      <c r="B39" s="2"/>
      <c r="C39" s="11"/>
      <c r="D39" s="11"/>
      <c r="E39" s="2"/>
    </row>
    <row r="40" spans="2:5" ht="12.75" hidden="1" outlineLevel="1">
      <c r="B40" s="2"/>
      <c r="C40" s="9"/>
      <c r="D40" s="9"/>
      <c r="E40" s="2"/>
    </row>
    <row r="41" spans="2:5" ht="12.75" collapsed="1">
      <c r="B41" s="2"/>
      <c r="C41" s="11"/>
      <c r="D41" s="11"/>
      <c r="E41" s="2"/>
    </row>
    <row r="42" spans="4:5" ht="12.75">
      <c r="D42" s="11"/>
      <c r="E42" s="2"/>
    </row>
    <row r="43" ht="12.75">
      <c r="C43" s="2" t="s">
        <v>259</v>
      </c>
    </row>
    <row r="44" ht="12.75">
      <c r="C44" s="2" t="s">
        <v>206</v>
      </c>
    </row>
    <row r="47" ht="12.75">
      <c r="C47" s="2"/>
    </row>
    <row r="48" ht="12.75">
      <c r="C48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zoomScalePageLayoutView="0" workbookViewId="0" topLeftCell="A1">
      <selection activeCell="B25" sqref="B25"/>
    </sheetView>
  </sheetViews>
  <sheetFormatPr defaultColWidth="4.75390625" defaultRowHeight="12.75"/>
  <cols>
    <col min="1" max="1" width="16.375" style="0" customWidth="1"/>
    <col min="2" max="18" width="7.75390625" style="0" customWidth="1"/>
    <col min="19" max="26" width="4.75390625" style="0" customWidth="1"/>
    <col min="27" max="28" width="5.125" style="0" customWidth="1"/>
    <col min="29" max="31" width="5.25390625" style="0" customWidth="1"/>
    <col min="32" max="33" width="5.125" style="0" customWidth="1"/>
    <col min="34" max="34" width="5.25390625" style="0" customWidth="1"/>
    <col min="35" max="35" width="5.125" style="0" customWidth="1"/>
    <col min="36" max="36" width="5.25390625" style="0" customWidth="1"/>
    <col min="37" max="40" width="5.125" style="0" customWidth="1"/>
  </cols>
  <sheetData>
    <row r="1" spans="1:18" ht="15.75">
      <c r="A1" s="217"/>
      <c r="R1" s="204" t="s">
        <v>242</v>
      </c>
    </row>
    <row r="3" ht="20.25">
      <c r="K3" s="218" t="s">
        <v>243</v>
      </c>
    </row>
    <row r="4" ht="20.25">
      <c r="K4" s="218" t="s">
        <v>244</v>
      </c>
    </row>
    <row r="5" ht="20.25">
      <c r="K5" s="218" t="s">
        <v>245</v>
      </c>
    </row>
    <row r="6" ht="16.5" thickBot="1">
      <c r="A6" s="217"/>
    </row>
    <row r="7" spans="1:18" ht="15.75">
      <c r="A7" s="436" t="s">
        <v>246</v>
      </c>
      <c r="B7" s="324" t="s">
        <v>247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</row>
    <row r="8" spans="1:18" ht="15.75" thickBot="1">
      <c r="A8" s="437"/>
      <c r="B8" s="220">
        <v>0</v>
      </c>
      <c r="C8" s="221">
        <v>0.0416666666666667</v>
      </c>
      <c r="D8" s="221">
        <v>0.0833333333333333</v>
      </c>
      <c r="E8" s="221">
        <v>0.125</v>
      </c>
      <c r="F8" s="221">
        <v>0.166666666666667</v>
      </c>
      <c r="G8" s="221">
        <v>0.208333333333333</v>
      </c>
      <c r="H8" s="221">
        <v>0.25</v>
      </c>
      <c r="I8" s="221">
        <v>0.291666666666667</v>
      </c>
      <c r="J8" s="221">
        <v>0.333333333333333</v>
      </c>
      <c r="K8" s="221">
        <v>0.375</v>
      </c>
      <c r="L8" s="221">
        <v>0.416666666666667</v>
      </c>
      <c r="M8" s="221">
        <v>0.458333333333333</v>
      </c>
      <c r="N8" s="221">
        <v>0.5</v>
      </c>
      <c r="O8" s="221">
        <v>0.541666666666667</v>
      </c>
      <c r="P8" s="221">
        <v>0.583333333333333</v>
      </c>
      <c r="Q8" s="221">
        <v>0.625</v>
      </c>
      <c r="R8" s="222" t="s">
        <v>233</v>
      </c>
    </row>
    <row r="9" spans="1:18" ht="38.25" customHeight="1">
      <c r="A9" s="223" t="s">
        <v>248</v>
      </c>
      <c r="B9" s="224"/>
      <c r="C9" s="225"/>
      <c r="D9" s="225"/>
      <c r="E9" s="225"/>
      <c r="F9" s="226"/>
      <c r="G9" s="226"/>
      <c r="H9" s="226"/>
      <c r="I9" s="226"/>
      <c r="J9" s="227"/>
      <c r="K9" s="227"/>
      <c r="L9" s="227"/>
      <c r="M9" s="227"/>
      <c r="N9" s="227"/>
      <c r="O9" s="227"/>
      <c r="P9" s="227"/>
      <c r="Q9" s="227"/>
      <c r="R9" s="228"/>
    </row>
    <row r="10" spans="1:18" ht="15.75">
      <c r="A10" s="229">
        <v>1</v>
      </c>
      <c r="B10" s="230"/>
      <c r="C10" s="231"/>
      <c r="D10" s="231"/>
      <c r="E10" s="231"/>
      <c r="F10" s="231"/>
      <c r="G10" s="231"/>
      <c r="H10" s="231"/>
      <c r="I10" s="231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18" ht="15.75">
      <c r="A11" s="229">
        <v>2</v>
      </c>
      <c r="B11" s="230"/>
      <c r="C11" s="231"/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  <c r="O11" s="232"/>
      <c r="P11" s="232"/>
      <c r="Q11" s="232"/>
      <c r="R11" s="233"/>
    </row>
    <row r="12" spans="1:18" ht="15.75">
      <c r="A12" s="229">
        <v>3</v>
      </c>
      <c r="B12" s="230"/>
      <c r="C12" s="231"/>
      <c r="D12" s="231"/>
      <c r="E12" s="231"/>
      <c r="F12" s="231"/>
      <c r="G12" s="231"/>
      <c r="H12" s="231"/>
      <c r="I12" s="231"/>
      <c r="J12" s="232"/>
      <c r="K12" s="232"/>
      <c r="L12" s="232"/>
      <c r="M12" s="232"/>
      <c r="N12" s="232"/>
      <c r="O12" s="232"/>
      <c r="P12" s="232"/>
      <c r="Q12" s="232"/>
      <c r="R12" s="233"/>
    </row>
    <row r="13" spans="1:18" ht="15.75">
      <c r="A13" s="229">
        <v>4</v>
      </c>
      <c r="B13" s="230"/>
      <c r="C13" s="231"/>
      <c r="D13" s="231"/>
      <c r="E13" s="231"/>
      <c r="F13" s="231"/>
      <c r="G13" s="231"/>
      <c r="H13" s="231"/>
      <c r="I13" s="231"/>
      <c r="J13" s="232"/>
      <c r="K13" s="232"/>
      <c r="L13" s="232"/>
      <c r="M13" s="232"/>
      <c r="N13" s="232"/>
      <c r="O13" s="232"/>
      <c r="P13" s="232"/>
      <c r="Q13" s="232"/>
      <c r="R13" s="233"/>
    </row>
    <row r="14" spans="1:18" ht="15.75">
      <c r="A14" s="229">
        <v>5</v>
      </c>
      <c r="B14" s="230"/>
      <c r="C14" s="231"/>
      <c r="D14" s="231"/>
      <c r="E14" s="231"/>
      <c r="F14" s="231"/>
      <c r="G14" s="231"/>
      <c r="H14" s="231"/>
      <c r="I14" s="231"/>
      <c r="J14" s="232"/>
      <c r="K14" s="232"/>
      <c r="L14" s="232"/>
      <c r="M14" s="232"/>
      <c r="N14" s="232"/>
      <c r="O14" s="232"/>
      <c r="P14" s="232"/>
      <c r="Q14" s="232"/>
      <c r="R14" s="233"/>
    </row>
    <row r="15" spans="1:18" ht="15.75">
      <c r="A15" s="229">
        <v>6</v>
      </c>
      <c r="B15" s="230"/>
      <c r="C15" s="231"/>
      <c r="D15" s="231"/>
      <c r="E15" s="231"/>
      <c r="F15" s="231"/>
      <c r="G15" s="231"/>
      <c r="H15" s="231"/>
      <c r="I15" s="231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ht="15.75">
      <c r="A16" s="229">
        <v>7</v>
      </c>
      <c r="B16" s="230"/>
      <c r="C16" s="231"/>
      <c r="D16" s="231"/>
      <c r="E16" s="231"/>
      <c r="F16" s="231"/>
      <c r="G16" s="231"/>
      <c r="H16" s="231"/>
      <c r="I16" s="231"/>
      <c r="J16" s="232"/>
      <c r="K16" s="232"/>
      <c r="L16" s="232"/>
      <c r="M16" s="232"/>
      <c r="N16" s="232"/>
      <c r="O16" s="232"/>
      <c r="P16" s="232"/>
      <c r="Q16" s="232"/>
      <c r="R16" s="233"/>
    </row>
    <row r="17" spans="1:18" ht="15.75">
      <c r="A17" s="229">
        <v>8</v>
      </c>
      <c r="B17" s="230"/>
      <c r="C17" s="231"/>
      <c r="D17" s="231"/>
      <c r="E17" s="231"/>
      <c r="F17" s="231"/>
      <c r="G17" s="231"/>
      <c r="H17" s="231"/>
      <c r="I17" s="231"/>
      <c r="J17" s="232"/>
      <c r="K17" s="232"/>
      <c r="L17" s="232"/>
      <c r="M17" s="232"/>
      <c r="N17" s="232"/>
      <c r="O17" s="232"/>
      <c r="P17" s="232"/>
      <c r="Q17" s="232"/>
      <c r="R17" s="233"/>
    </row>
    <row r="18" spans="1:18" ht="15.75">
      <c r="A18" s="229">
        <v>9</v>
      </c>
      <c r="B18" s="230"/>
      <c r="C18" s="231"/>
      <c r="D18" s="231"/>
      <c r="E18" s="231"/>
      <c r="F18" s="231"/>
      <c r="G18" s="231"/>
      <c r="H18" s="231"/>
      <c r="I18" s="231"/>
      <c r="J18" s="232"/>
      <c r="K18" s="232"/>
      <c r="L18" s="232"/>
      <c r="M18" s="232"/>
      <c r="N18" s="232"/>
      <c r="O18" s="232"/>
      <c r="P18" s="232"/>
      <c r="Q18" s="232"/>
      <c r="R18" s="233"/>
    </row>
    <row r="19" spans="1:18" ht="16.5" thickBot="1">
      <c r="A19" s="219">
        <v>10</v>
      </c>
      <c r="B19" s="234"/>
      <c r="C19" s="235"/>
      <c r="D19" s="235"/>
      <c r="E19" s="235"/>
      <c r="F19" s="235"/>
      <c r="G19" s="235"/>
      <c r="H19" s="235"/>
      <c r="I19" s="235"/>
      <c r="J19" s="236"/>
      <c r="K19" s="236"/>
      <c r="L19" s="236"/>
      <c r="M19" s="236"/>
      <c r="N19" s="236"/>
      <c r="O19" s="236"/>
      <c r="P19" s="236"/>
      <c r="Q19" s="236"/>
      <c r="R19" s="237"/>
    </row>
    <row r="21" ht="13.5" thickBot="1">
      <c r="R21" s="151"/>
    </row>
    <row r="22" spans="1:18" ht="15.75">
      <c r="A22" s="436" t="s">
        <v>246</v>
      </c>
      <c r="B22" s="324" t="s">
        <v>249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5"/>
    </row>
    <row r="23" spans="1:18" ht="16.5" customHeight="1" thickBot="1">
      <c r="A23" s="437"/>
      <c r="B23" s="220">
        <v>0</v>
      </c>
      <c r="C23" s="221">
        <v>0.0416666666666667</v>
      </c>
      <c r="D23" s="221">
        <v>0.0833333333333333</v>
      </c>
      <c r="E23" s="221">
        <v>0.125</v>
      </c>
      <c r="F23" s="221">
        <v>0.166666666666667</v>
      </c>
      <c r="G23" s="221">
        <v>0.208333333333333</v>
      </c>
      <c r="H23" s="221">
        <v>0.25</v>
      </c>
      <c r="I23" s="221">
        <v>0.291666666666667</v>
      </c>
      <c r="J23" s="221">
        <v>0.333333333333333</v>
      </c>
      <c r="K23" s="221">
        <v>0.375</v>
      </c>
      <c r="L23" s="221">
        <v>0.416666666666667</v>
      </c>
      <c r="M23" s="221">
        <v>0.458333333333333</v>
      </c>
      <c r="N23" s="221">
        <v>0.5</v>
      </c>
      <c r="O23" s="221">
        <v>0.541666666666667</v>
      </c>
      <c r="P23" s="221">
        <v>0.583333333333333</v>
      </c>
      <c r="Q23" s="221">
        <v>0.625</v>
      </c>
      <c r="R23" s="222" t="s">
        <v>233</v>
      </c>
    </row>
    <row r="24" spans="1:18" ht="31.5">
      <c r="A24" s="223" t="s">
        <v>248</v>
      </c>
      <c r="B24" s="238"/>
      <c r="C24" s="226"/>
      <c r="D24" s="226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8"/>
    </row>
    <row r="25" spans="1:18" ht="15.75">
      <c r="A25" s="229">
        <v>1</v>
      </c>
      <c r="B25" s="230"/>
      <c r="C25" s="231"/>
      <c r="D25" s="231"/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3"/>
    </row>
    <row r="26" spans="1:18" ht="15.75">
      <c r="A26" s="229">
        <v>2</v>
      </c>
      <c r="B26" s="230"/>
      <c r="C26" s="231"/>
      <c r="D26" s="231"/>
      <c r="E26" s="231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3"/>
    </row>
    <row r="27" spans="1:18" ht="15.75">
      <c r="A27" s="229">
        <v>3</v>
      </c>
      <c r="B27" s="230"/>
      <c r="C27" s="231"/>
      <c r="D27" s="231"/>
      <c r="E27" s="231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3"/>
    </row>
    <row r="28" spans="1:18" ht="15.75">
      <c r="A28" s="229">
        <v>4</v>
      </c>
      <c r="B28" s="230"/>
      <c r="C28" s="231"/>
      <c r="D28" s="231"/>
      <c r="E28" s="231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</row>
    <row r="29" spans="1:18" ht="15.75">
      <c r="A29" s="229">
        <v>5</v>
      </c>
      <c r="B29" s="230"/>
      <c r="C29" s="231"/>
      <c r="D29" s="231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3"/>
    </row>
    <row r="30" spans="1:18" ht="15.75">
      <c r="A30" s="229">
        <v>6</v>
      </c>
      <c r="B30" s="230"/>
      <c r="C30" s="231"/>
      <c r="D30" s="231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</row>
    <row r="31" spans="1:18" ht="15.75">
      <c r="A31" s="229">
        <v>7</v>
      </c>
      <c r="B31" s="230"/>
      <c r="C31" s="231"/>
      <c r="D31" s="231"/>
      <c r="E31" s="231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3"/>
    </row>
    <row r="32" spans="1:18" ht="15.75">
      <c r="A32" s="229">
        <v>8</v>
      </c>
      <c r="B32" s="230"/>
      <c r="C32" s="231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3"/>
    </row>
    <row r="33" spans="1:18" ht="15.75">
      <c r="A33" s="229">
        <v>9</v>
      </c>
      <c r="B33" s="230"/>
      <c r="C33" s="231"/>
      <c r="D33" s="231"/>
      <c r="E33" s="231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3"/>
    </row>
    <row r="34" spans="1:18" ht="16.5" thickBot="1">
      <c r="A34" s="219">
        <v>10</v>
      </c>
      <c r="B34" s="234"/>
      <c r="C34" s="235"/>
      <c r="D34" s="235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7"/>
    </row>
    <row r="37" ht="12.75">
      <c r="A37" s="216" t="s">
        <v>240</v>
      </c>
    </row>
    <row r="38" ht="12.75">
      <c r="A38" s="216" t="s">
        <v>241</v>
      </c>
    </row>
  </sheetData>
  <sheetProtection/>
  <mergeCells count="4">
    <mergeCell ref="A7:A8"/>
    <mergeCell ref="B7:R7"/>
    <mergeCell ref="A22:A23"/>
    <mergeCell ref="B22:R2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Энергобюро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Михайлович</dc:creator>
  <cp:keywords/>
  <dc:description/>
  <cp:lastModifiedBy>varnavskaya</cp:lastModifiedBy>
  <cp:lastPrinted>2016-06-21T04:53:48Z</cp:lastPrinted>
  <dcterms:created xsi:type="dcterms:W3CDTF">1999-06-08T02:20:46Z</dcterms:created>
  <dcterms:modified xsi:type="dcterms:W3CDTF">2016-07-12T07:31:38Z</dcterms:modified>
  <cp:category/>
  <cp:version/>
  <cp:contentType/>
  <cp:contentStatus/>
</cp:coreProperties>
</file>